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https://scaustereo-my.sharepoint.com/personal/hannah_ripper_sca_com_au/Documents/Desktop/"/>
    </mc:Choice>
  </mc:AlternateContent>
  <xr:revisionPtr revIDLastSave="14" documentId="8_{7044C52A-FBD2-4E34-9B08-877090878B15}" xr6:coauthVersionLast="45" xr6:coauthVersionMax="45" xr10:uidLastSave="{BF624E78-66F7-41BF-A5C5-C04A821B3D13}"/>
  <bookViews>
    <workbookView xWindow="-110" yWindow="-110" windowWidth="19420" windowHeight="10420" activeTab="1" xr2:uid="{00000000-000D-0000-FFFF-FFFF00000000}"/>
  </bookViews>
  <sheets>
    <sheet name="Cover" sheetId="3" r:id="rId1"/>
    <sheet name="Detail" sheetId="1" r:id="rId2"/>
    <sheet name="Info" sheetId="2" state="hidden" r:id="rId3"/>
  </sheets>
  <definedNames>
    <definedName name="BusinessName">Detail!$L$1</definedName>
    <definedName name="_xlnm.Print_Area" localSheetId="0">Cover!$A$1:$M$43</definedName>
    <definedName name="_xlnm.Print_Titles" localSheetId="1">Detail!$1:$8</definedName>
    <definedName name="RowRange0" localSheetId="1">Detail!$22:$28</definedName>
    <definedName name="RowRange1" localSheetId="1">Detail!$32:$38</definedName>
    <definedName name="RowRange2" localSheetId="1">Detail!$42:$48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 l="1"/>
  <c r="A17" i="1"/>
  <c r="J48" i="1"/>
  <c r="J12" i="1" s="1"/>
  <c r="G48" i="1"/>
  <c r="G12" i="1" s="1"/>
  <c r="M46" i="1"/>
  <c r="L46" i="1" s="1"/>
  <c r="M47" i="1"/>
  <c r="L47" i="1" s="1"/>
  <c r="M45" i="1"/>
  <c r="L45" i="1" s="1"/>
  <c r="J38" i="1"/>
  <c r="J11" i="1" s="1"/>
  <c r="G38" i="1"/>
  <c r="G11" i="1" s="1"/>
  <c r="M35" i="1"/>
  <c r="L35" i="1" s="1"/>
  <c r="M37" i="1"/>
  <c r="L37" i="1" s="1"/>
  <c r="M36" i="1"/>
  <c r="L36" i="1" s="1"/>
  <c r="J28" i="1"/>
  <c r="J10" i="1" s="1"/>
  <c r="G28" i="1"/>
  <c r="G10" i="1" s="1"/>
  <c r="M25" i="1"/>
  <c r="L25" i="1" s="1"/>
  <c r="M26" i="1"/>
  <c r="G26" i="1" s="1"/>
  <c r="H26" i="1" s="1"/>
  <c r="O4" i="1"/>
  <c r="O3" i="1"/>
  <c r="L1" i="1"/>
  <c r="G13" i="1" l="1"/>
  <c r="J13" i="1"/>
  <c r="G46" i="1"/>
  <c r="H46" i="1" s="1"/>
  <c r="L48" i="1"/>
  <c r="M48" i="1"/>
  <c r="M12" i="1" s="1"/>
  <c r="J46" i="1"/>
  <c r="K46" i="1" s="1"/>
  <c r="J47" i="1"/>
  <c r="K47" i="1" s="1"/>
  <c r="G47" i="1"/>
  <c r="H47" i="1" s="1"/>
  <c r="G45" i="1"/>
  <c r="H45" i="1" s="1"/>
  <c r="J45" i="1"/>
  <c r="K45" i="1" s="1"/>
  <c r="J36" i="1"/>
  <c r="K36" i="1" s="1"/>
  <c r="G36" i="1"/>
  <c r="H36" i="1" s="1"/>
  <c r="L38" i="1"/>
  <c r="G35" i="1"/>
  <c r="H35" i="1" s="1"/>
  <c r="J35" i="1"/>
  <c r="K35" i="1" s="1"/>
  <c r="G37" i="1"/>
  <c r="H37" i="1" s="1"/>
  <c r="M38" i="1"/>
  <c r="M11" i="1" s="1"/>
  <c r="J37" i="1"/>
  <c r="K37" i="1" s="1"/>
  <c r="G25" i="1"/>
  <c r="H25" i="1" s="1"/>
  <c r="M28" i="1"/>
  <c r="M10" i="1" s="1"/>
  <c r="J25" i="1"/>
  <c r="K25" i="1" s="1"/>
  <c r="L26" i="1"/>
  <c r="L28" i="1" s="1"/>
  <c r="L10" i="1" s="1"/>
  <c r="J26" i="1"/>
  <c r="K26" i="1" s="1"/>
  <c r="L50" i="1" l="1"/>
  <c r="L12" i="1"/>
  <c r="L40" i="1"/>
  <c r="L11" i="1"/>
  <c r="M13" i="1"/>
  <c r="H48" i="1"/>
  <c r="H12" i="1" s="1"/>
  <c r="K48" i="1"/>
  <c r="K12" i="1" s="1"/>
  <c r="L49" i="1"/>
  <c r="K38" i="1"/>
  <c r="K11" i="1" s="1"/>
  <c r="L39" i="1"/>
  <c r="H38" i="1"/>
  <c r="H11" i="1" s="1"/>
  <c r="L30" i="1"/>
  <c r="L29" i="1"/>
  <c r="K28" i="1"/>
  <c r="K10" i="1" s="1"/>
  <c r="H28" i="1"/>
  <c r="H10" i="1" s="1"/>
  <c r="L13" i="1" l="1"/>
  <c r="H13" i="1" s="1"/>
  <c r="K13" i="1" l="1"/>
  <c r="L15" i="1"/>
  <c r="L14" i="1"/>
</calcChain>
</file>

<file path=xl/sharedStrings.xml><?xml version="1.0" encoding="utf-8"?>
<sst xmlns="http://schemas.openxmlformats.org/spreadsheetml/2006/main" count="235" uniqueCount="83">
  <si>
    <t>PROPOSAL SCHEDULE</t>
  </si>
  <si>
    <t>Date:</t>
  </si>
  <si>
    <t>Account Executive:</t>
  </si>
  <si>
    <t>Client:</t>
  </si>
  <si>
    <t>Address:</t>
  </si>
  <si>
    <t>Agency:</t>
  </si>
  <si>
    <t>Phone:</t>
  </si>
  <si>
    <t>Campaign:</t>
  </si>
  <si>
    <t>Mobile:</t>
  </si>
  <si>
    <t>Product:</t>
  </si>
  <si>
    <t>Email:</t>
  </si>
  <si>
    <t>Survey Period:</t>
  </si>
  <si>
    <t>PROPOSER SCHEDULE FOR</t>
  </si>
  <si>
    <t xml:space="preserve">The information contained in this proposal is strictly confidential and is intended for the use of the above named client only.  This quotation is valid for 30 days.   Payment terms are strictly 30 days from invoice date.  Cancellations by the client require 28 days prior written notice, otherwise payment must be made in full.  The client warrants and represents to Tasmanian Digital Television that every advertisement approved for broadcast and all information supplied in relation to it is true and accurate, complies with all relevant laws, is not defamatory and does not infringe any third party rights and the client indemnifies Tasmanian Digital Television and its related bodies corporate, their officers, employees and contractors against any claim, cost or expense arising from a breach of the foregoing warranty.  Tasmanian Digital Television has the right, in its absolute discretion, to withdraw advertisements at any time for any reason whatsoever.  </t>
  </si>
  <si>
    <t xml:space="preserve">The information contained in this proposal is strictly confidential and is intended for the use of the above named client only.  This quotation is valid for 30 days.   Payment terms are strictly 45 days from invoice date in accordance with the prompt payment rebate to approved advertising agencies.  Cancellations require 28 days prior written notice, otherwise payment must be made in full.  The client warrants and represents to Tasmanian Digital Television that every advertisement approved for broadcast and all information supplied in relation to it is true and accurate, complies with all relevant laws, is not defamatory and does not infringe any third party rights and the client indemnifies Tasmanian Digital Television and its related bodies corporate, their officers, employees and contractors against any claim, cost or expense arising from a breach of the foregoing warranty.  Tasmanian Digital Television has the right, in its absolute discretion, to withdraw advertisements at any time for any reason whatsoever.  </t>
  </si>
  <si>
    <t>In the event of an availability problem, Tasmanian Digital Television reserves the right to move any scheduled placement to a similar program or time zone.  Programs and bonus placements are subject to availability.  The schedule as presented is available at the time of signing, but may be subject to change without notice.  Any expenses, costs or disbursements incurred by Tasmanian Digital Television in recovering any outstanding monies shall, to the extent permitted by law, be payable by the client.  Either by signing below or proceeding with a booking on the basis of this proposal, the client acknowledges having read and agreed to the terms that apply to this proposal and having authorised the broadcast of the proposed schedule.</t>
  </si>
  <si>
    <t>The information contained in this proposal is strictly confidential and is intended for the use of the above named client only.  This quotation is valid for 30 days.   Payment terms are strictly 30 days from invoice date.  Cancellations by the client require 28 days prior written notice, otherwise payment must be made in full.  The client warrants and represents to SCA that every advertisement approved for broadcast and all information supplied in relation to it is true and accurate, complies with all relevant laws, is not defamatory and does not infringe any third party rights and the client indemnifies SCA and its related bodies corporate, their officers, employees and contractors against any claim, cost or expense arising from a breach of the foregoing warranty.  SCA has the right, in its absolute discretion, to withdraw advertisements at any time for any reason whatsoever.  In the event of an availability problem, SCA reserves the right to move any scheduled placement to a similar program or time zone.  Programs and bonus placements are subject to availability.  The schedule as presented is available at the time of signing, but may be subject to change without notice.</t>
  </si>
  <si>
    <t>The information contained in this proposal is strictly confidential and is intended for the use of the above named client only.  This quotation is valid for 30 days.   Payment terms are strictly 45 days from invoice date in accordance with the prompt payment rebate to approved advertising agencies.  Cancellations require 28 days prior written notice, otherwise payment must be made in full.  The client warrants and represents to SCA that every advertisement approved for broadcast and all information supplied in relation to it is true and accurate, complies with all relevant laws, is not defamatory and does not infringe any third party rights and the client indemnifies SCA and its related bodies corporate, their officers, employees and contractors against any claim, cost or expense arising from a breach of the foregoing warranty.  SCA has the right, in its absolute discretion, to withdraw advertisements at any time for any reason whatsoever.  In the event of an availability problem, SCA reserves the right to move any scheduled placement to a similar program or time zone.  Programs and bonus placements are subject to availability.  The schedule as presented is available at the time of signing, but may be subject to change without notice.</t>
  </si>
  <si>
    <t>Any expenses, costs or disbursements incurred by SCA in recovering any outstanding monies shall, to the extent permitted by law, be payable by the client.  Either by signing below or proceeding with a booking on the basis of this proposal, the client acknowledges having read and agreed to the terms that apply to this proposal and having authorised the broadcast of the proposed schedule.</t>
  </si>
  <si>
    <t>The information contained in this proposal is strictly confidential and is intended for the use of the above named client only.  This quotation is valid for 30 days.   All advertising must be paid for in advance unless alternative arrangements have been agreed by Nine Network Australia. 
All booked advertising is subject to a 6 week cancellation notice.  Such notice must be given in writing; otherwise payment must be made in full. Cancellation requests within the 6 week period will be subject to Nine’s “Delete &amp; Charge” policy. Airtime cancelled within the cancellation deadline will be subject to D&amp;C.  D&amp;C may be redeemed subject to availability at the time of booking &amp; the rebooked airtime will be subject to pre-emption for a paid booking.  
The client warrants and represents to Nine Network Australia that every advertisement approved for broadcast and all information supplied in relation to it is true and accurate, complies with all relevant laws, is not defamatory and does not infringe any third party rights and the client indemnifies Nine Network Australia and its related bodies corporate, their officers, employees and contractors against any claim, cost or expense arising from a breach of the foregoing warranty.  Nine Network Australia has the right, in its absolute discretion, to withdraw advertisements at any time for any reason whatsoever.  
All advertising placement is subject to availability at the time of booking and is pre-emptible for fully paid (non-discounted) advertising or sponsorships.  Bonus airtime is subject to availability at the time of broadcast. In the event of an availability problem, Nine Network Australia reserves the right to move any scheduled placement to a similar program or time zone.  The schedule as presented is available at the time of signing, but may be subject to change without notice. 
Any expenses, costs or disbursements incurred by Nine Network Australia in recovering any outstanding monies shall, to the extent permitted by law, be payable by the client.  Either by signing below or proceeding with a booking on the basis of this proposal, the client acknowledges having read and agreed to the terms that apply to this proposal and having authorised the broadcast of the proposed schedule.</t>
  </si>
  <si>
    <t>The information contained in this proposal is strictly confidential and is intended for the use of the above named client only.  This quotation is valid for 30 days.   Payment terms are strictly 45 days from invoice date in accordance with the prompt payment rebate to approved advertising agencies.  
All booked advertising is subject to a 6 week cancellation notice.  Such notice must be given in writing; otherwise payment must be made in full. Cancellation requests within the 6 week period will be subject to Nine’s “Delete &amp; Charge” policy. Airtime cancelled within the cancellation deadline will be subject to D&amp;C.  D&amp;C may be redeemed subject to availability at the time of booking &amp; the rebooked airtime will be subject to pre-emption for a paid booking.  
The client warrants and represents to Nine Network Australia that every advertisement approved for broadcast and all information supplied in relation to it is true and accurate, complies with all relevant laws, is not defamatory and does not infringe any third party rights and the client indemnifies Nine Network Australia and its related bodies corporate, their officers, employees and contractors against any claim, cost or expense arising from a breach of the foregoing warranty.  Nine Network Australia has the right, in its absolute discretion, to withdraw advertisements at any time for any reason whatsoever.  
All advertising placement is subject to availability at the time of booking and is pre-emptible for fully paid (non-discounted) advertising or sponsorships.  Bonus airtime is subject to availability at the time of broadcast. In the event of an availability problem, Nine Network Australia reserves the right to move any scheduled placement to a similar program or time zone.  The schedule as presented is available at the time of signing, but may be subject to change without notice. 
Any expenses, costs or disbursements incurred by Nine Network Australia in recovering any outstanding monies shall, to the extent permitted by law, be payable by the client.  Either by signing below or proceeding with a booking on the basis of this proposal, the client acknowledges having read and agreed to the terms that apply to this proposal and having authorised the broadcast of the proposed schedule.</t>
  </si>
  <si>
    <t>All information relating to advertising agreements entered into with Nine is confidential and shall not be disclosed by the Client without the prior consent of Nine. All rates quoted in Nine’s advertising proposal(s) are exclusive of Goods and Services Tax(GST).  GST is applicable to all advertising services provided by Nine and will be separately identified at time of invoicing. 
The Client acknowledges and accepts the above terms and conditions.</t>
  </si>
  <si>
    <t>Southern Cross Austereo</t>
  </si>
  <si>
    <t>Marg Singline</t>
  </si>
  <si>
    <t>36 Watchorn Street, Launceston, TAS, 7250</t>
  </si>
  <si>
    <t>03-6345-7748</t>
  </si>
  <si>
    <t/>
  </si>
  <si>
    <t>Marg.Singline@sca.com.au</t>
  </si>
  <si>
    <t>0408337505</t>
  </si>
  <si>
    <t>CLIENT:  Sjs City Cash</t>
  </si>
  <si>
    <t>START DATE:  02 Sep 2020</t>
  </si>
  <si>
    <t>PRODUCT:  Branding</t>
  </si>
  <si>
    <t>2020 (Wk 29-32, Srv 5) Over</t>
  </si>
  <si>
    <t>Hannah Ripper</t>
  </si>
  <si>
    <t>Booking Zone Type</t>
  </si>
  <si>
    <t>Spot Type</t>
  </si>
  <si>
    <t>Demo.</t>
  </si>
  <si>
    <t>Spot Rate</t>
  </si>
  <si>
    <t>TARP</t>
  </si>
  <si>
    <t>CPT</t>
  </si>
  <si>
    <t>VIEWERS</t>
  </si>
  <si>
    <t>CPM</t>
  </si>
  <si>
    <t>Rate Tot.</t>
  </si>
  <si>
    <t>Spot Tot.</t>
  </si>
  <si>
    <t>T</t>
  </si>
  <si>
    <t>W</t>
  </si>
  <si>
    <t>F</t>
  </si>
  <si>
    <t>S</t>
  </si>
  <si>
    <t>M</t>
  </si>
  <si>
    <t>Booking Group:  Tas 7 Launceston</t>
  </si>
  <si>
    <t>06:00 - 08:59</t>
  </si>
  <si>
    <t>Total People</t>
  </si>
  <si>
    <t>TV 15 Sec</t>
  </si>
  <si>
    <t>17:00 - 22:59</t>
  </si>
  <si>
    <t>GST:</t>
  </si>
  <si>
    <t>Total Inc GST:</t>
  </si>
  <si>
    <t>Booking Group:  Tas 7Mate</t>
  </si>
  <si>
    <t>06:00 - 00:00</t>
  </si>
  <si>
    <t>06:00 - 18:00</t>
  </si>
  <si>
    <t>18:00 - 22:29</t>
  </si>
  <si>
    <t>Booking Group:  Tas 7Two</t>
  </si>
  <si>
    <t>06:00 - 17:59</t>
  </si>
  <si>
    <t>06:00 - 23:59</t>
  </si>
  <si>
    <t>Proposal Summary</t>
  </si>
  <si>
    <t>Spots</t>
  </si>
  <si>
    <t>Rates</t>
  </si>
  <si>
    <t>Client Authorisation:</t>
  </si>
  <si>
    <t>$650 Visit Your Own Backyard Package</t>
  </si>
  <si>
    <t>Sunrise</t>
  </si>
  <si>
    <t>Peak Prime Time</t>
  </si>
  <si>
    <t>PRODUCTION 1 x 15sec Commercial</t>
  </si>
  <si>
    <t>Run of Station</t>
  </si>
  <si>
    <t>Daytime Viewing</t>
  </si>
  <si>
    <t>Prime Time</t>
  </si>
  <si>
    <t>0439 008 907</t>
  </si>
  <si>
    <t>hannah.ripper@sca.com.au</t>
  </si>
  <si>
    <t xml:space="preserve">spots per month </t>
  </si>
  <si>
    <t xml:space="preserve">Total for Booking Group:  Tas 7Two </t>
  </si>
  <si>
    <t xml:space="preserve">Total for Booking Group:  Tas 7Mate </t>
  </si>
  <si>
    <t xml:space="preserve">Total for Booking Group:  Tas 7 Launceston </t>
  </si>
  <si>
    <t xml:space="preserve">Total for Booking Group: Tas 7Two </t>
  </si>
  <si>
    <t xml:space="preserve">Total for Booking Group: Tas 7Mate </t>
  </si>
  <si>
    <t xml:space="preserve">Total for Booking Group: Tas 7 Launceston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</si>
</sst>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_(&quot;$&quot;* #,##0.00_);_(&quot;$&quot;* \(#,##0.00\);_(&quot;$&quot;* &quot;0.00&quot;_);_(@_)"/>
  </numFmts>
  <fonts count="14" x14ac:knownFonts="1">
    <font>
      <sz val="9"/>
      <name val="Trebuchet MS"/>
    </font>
    <font>
      <sz val="9"/>
      <name val="Trebuchet MS"/>
    </font>
    <font>
      <u/>
      <sz val="9"/>
      <color indexed="12"/>
      <name val="Trebuchet MS"/>
      <family val="2"/>
    </font>
    <font>
      <sz val="8"/>
      <name val="Trebuchet MS"/>
      <family val="2"/>
    </font>
    <font>
      <b/>
      <sz val="24"/>
      <name val="Arial"/>
      <family val="2"/>
    </font>
    <font>
      <b/>
      <i/>
      <sz val="20"/>
      <name val="Arial"/>
      <family val="2"/>
    </font>
    <font>
      <b/>
      <sz val="9"/>
      <name val="Trebuchet MS"/>
      <family val="2"/>
    </font>
    <font>
      <sz val="8"/>
      <name val="Tahoma"/>
      <family val="2"/>
    </font>
    <font>
      <b/>
      <sz val="18"/>
      <name val="Arial"/>
      <family val="2"/>
    </font>
    <font>
      <sz val="7"/>
      <name val="Trebuchet MS"/>
      <family val="2"/>
    </font>
    <font>
      <sz val="9"/>
      <name val="Trebuchet MS"/>
      <family val="2"/>
    </font>
    <font>
      <sz val="10"/>
      <name val="Arial"/>
      <family val="2"/>
    </font>
    <font>
      <b/>
      <sz val="9"/>
      <color theme="0"/>
      <name val="Trebuchet MS"/>
      <family val="2"/>
    </font>
    <font>
      <sz val="9"/>
      <color theme="0"/>
      <name val="Trebuchet MS"/>
      <family val="2"/>
    </font>
  </fonts>
  <fills count="5">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theme="9" tint="-0.249977111117893"/>
        <bgColor indexed="64"/>
      </patternFill>
    </fill>
  </fills>
  <borders count="17">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auto="1"/>
      </bottom>
      <diagonal/>
    </border>
    <border>
      <left/>
      <right/>
      <top style="thin">
        <color auto="1"/>
      </top>
      <bottom style="thin">
        <color auto="1"/>
      </bottom>
      <diagonal/>
    </border>
    <border>
      <left/>
      <right/>
      <top style="thin">
        <color indexed="64"/>
      </top>
      <bottom style="double">
        <color indexed="64"/>
      </bottom>
      <diagonal/>
    </border>
    <border>
      <left/>
      <right/>
      <top style="thin">
        <color auto="1"/>
      </top>
      <bottom style="double">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18">
    <xf numFmtId="0" fontId="0" fillId="0" borderId="0" xfId="0"/>
    <xf numFmtId="0" fontId="0" fillId="0" borderId="0" xfId="0" applyAlignment="1">
      <alignment horizontal="center"/>
    </xf>
    <xf numFmtId="0" fontId="7" fillId="0" borderId="0" xfId="0" applyFont="1" applyAlignment="1">
      <alignment horizontal="justify"/>
    </xf>
    <xf numFmtId="0" fontId="0" fillId="0" borderId="0" xfId="0" applyNumberFormat="1"/>
    <xf numFmtId="0" fontId="4" fillId="0" borderId="0" xfId="0" applyFont="1" applyAlignment="1">
      <alignment horizontal="center"/>
    </xf>
    <xf numFmtId="0" fontId="8" fillId="0" borderId="0" xfId="0" applyFont="1" applyAlignment="1">
      <alignment horizontal="center"/>
    </xf>
    <xf numFmtId="0" fontId="7" fillId="0" borderId="0" xfId="0" applyFont="1" applyAlignment="1">
      <alignment horizontal="justify" wrapText="1"/>
    </xf>
    <xf numFmtId="0" fontId="0" fillId="0" borderId="0" xfId="0" quotePrefix="1"/>
    <xf numFmtId="0" fontId="4" fillId="0" borderId="0" xfId="0" applyFont="1" applyAlignment="1" applyProtection="1">
      <alignment vertical="center"/>
      <protection locked="0"/>
    </xf>
    <xf numFmtId="22" fontId="0" fillId="0" borderId="0" xfId="0" applyNumberFormat="1" applyProtection="1">
      <protection locked="0"/>
    </xf>
    <xf numFmtId="0" fontId="0" fillId="0" borderId="0" xfId="0" applyAlignment="1" applyProtection="1">
      <alignment horizontal="right"/>
      <protection locked="0"/>
    </xf>
    <xf numFmtId="0" fontId="0" fillId="0" borderId="0" xfId="0" applyProtection="1">
      <protection locked="0"/>
    </xf>
    <xf numFmtId="2" fontId="0" fillId="0" borderId="0" xfId="0" applyNumberFormat="1" applyAlignment="1" applyProtection="1">
      <alignment horizontal="right"/>
      <protection locked="0"/>
    </xf>
    <xf numFmtId="44" fontId="0" fillId="0" borderId="0" xfId="1" applyFont="1" applyProtection="1">
      <protection locked="0"/>
    </xf>
    <xf numFmtId="2" fontId="5" fillId="0" borderId="10" xfId="0" applyNumberFormat="1" applyFont="1" applyBorder="1" applyAlignment="1" applyProtection="1">
      <alignment horizontal="left"/>
      <protection locked="0"/>
    </xf>
    <xf numFmtId="44" fontId="0" fillId="0" borderId="1" xfId="1" applyFont="1" applyBorder="1" applyProtection="1">
      <protection locked="0"/>
    </xf>
    <xf numFmtId="1" fontId="0" fillId="0" borderId="0" xfId="0" applyNumberFormat="1" applyAlignment="1" applyProtection="1">
      <alignment horizontal="right"/>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6" fillId="0" borderId="3" xfId="0" applyFont="1" applyFill="1" applyBorder="1" applyProtection="1">
      <protection locked="0"/>
    </xf>
    <xf numFmtId="14" fontId="0" fillId="0" borderId="5" xfId="0" applyNumberFormat="1" applyBorder="1" applyAlignment="1" applyProtection="1">
      <alignment horizontal="left"/>
      <protection locked="0"/>
    </xf>
    <xf numFmtId="0" fontId="0" fillId="0" borderId="7" xfId="0" applyBorder="1" applyAlignment="1" applyProtection="1">
      <alignment horizontal="right"/>
      <protection locked="0"/>
    </xf>
    <xf numFmtId="2" fontId="0" fillId="0" borderId="8" xfId="0" applyNumberFormat="1" applyBorder="1" applyAlignment="1" applyProtection="1">
      <alignment horizontal="right"/>
      <protection locked="0"/>
    </xf>
    <xf numFmtId="44" fontId="0" fillId="0" borderId="0" xfId="1" applyFont="1" applyBorder="1" applyProtection="1">
      <protection locked="0"/>
    </xf>
    <xf numFmtId="2" fontId="6" fillId="0" borderId="0" xfId="0" applyNumberFormat="1" applyFont="1" applyBorder="1" applyAlignment="1" applyProtection="1">
      <alignment horizontal="right"/>
      <protection locked="0"/>
    </xf>
    <xf numFmtId="2" fontId="0" fillId="0" borderId="0" xfId="0" applyNumberFormat="1" applyBorder="1" applyAlignment="1" applyProtection="1">
      <alignment horizontal="left"/>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Protection="1">
      <protection locked="0"/>
    </xf>
    <xf numFmtId="0" fontId="6" fillId="0" borderId="0" xfId="0" applyFont="1" applyBorder="1" applyAlignment="1" applyProtection="1">
      <alignment horizontal="right"/>
      <protection locked="0"/>
    </xf>
    <xf numFmtId="0" fontId="0" fillId="0" borderId="0" xfId="0" applyNumberFormat="1" applyBorder="1" applyAlignment="1" applyProtection="1">
      <alignment horizontal="left"/>
      <protection locked="0"/>
    </xf>
    <xf numFmtId="2" fontId="0" fillId="0" borderId="9" xfId="0" applyNumberFormat="1" applyBorder="1" applyAlignment="1" applyProtection="1">
      <alignment horizontal="right"/>
      <protection locked="0"/>
    </xf>
    <xf numFmtId="44" fontId="0" fillId="0" borderId="6" xfId="1" applyFont="1" applyBorder="1" applyProtection="1">
      <protection locked="0"/>
    </xf>
    <xf numFmtId="2" fontId="6" fillId="0" borderId="6" xfId="0" applyNumberFormat="1" applyFont="1" applyBorder="1" applyAlignment="1" applyProtection="1">
      <alignment horizontal="right"/>
      <protection locked="0"/>
    </xf>
    <xf numFmtId="1" fontId="0" fillId="0" borderId="6" xfId="0" applyNumberFormat="1" applyBorder="1" applyAlignment="1" applyProtection="1">
      <alignment horizontal="right"/>
      <protection locked="0"/>
    </xf>
    <xf numFmtId="0" fontId="0" fillId="0" borderId="6" xfId="0" applyBorder="1" applyAlignment="1" applyProtection="1">
      <alignment horizontal="center"/>
      <protection locked="0"/>
    </xf>
    <xf numFmtId="0" fontId="9" fillId="0" borderId="11" xfId="0" applyFont="1" applyBorder="1" applyAlignment="1" applyProtection="1">
      <alignment horizontal="right"/>
      <protection locked="0"/>
    </xf>
    <xf numFmtId="2" fontId="6" fillId="0" borderId="3" xfId="0" applyNumberFormat="1" applyFont="1" applyBorder="1" applyAlignment="1" applyProtection="1">
      <alignment horizontal="right"/>
      <protection locked="0"/>
    </xf>
    <xf numFmtId="44" fontId="6" fillId="0" borderId="3" xfId="1" applyFont="1" applyBorder="1" applyAlignment="1" applyProtection="1">
      <alignment horizontal="right"/>
      <protection locked="0"/>
    </xf>
    <xf numFmtId="1" fontId="6" fillId="0" borderId="3" xfId="0" applyNumberFormat="1" applyFont="1" applyBorder="1" applyAlignment="1" applyProtection="1">
      <alignment horizontal="right"/>
      <protection locked="0"/>
    </xf>
    <xf numFmtId="2" fontId="0" fillId="0" borderId="3" xfId="0" applyNumberFormat="1" applyBorder="1" applyAlignment="1" applyProtection="1">
      <alignment horizontal="right"/>
      <protection locked="0"/>
    </xf>
    <xf numFmtId="44" fontId="0" fillId="0" borderId="3" xfId="1" applyFont="1" applyBorder="1" applyProtection="1">
      <protection locked="0"/>
    </xf>
    <xf numFmtId="3" fontId="0" fillId="0" borderId="3" xfId="0" applyNumberFormat="1" applyBorder="1" applyAlignment="1" applyProtection="1">
      <alignment horizontal="right"/>
      <protection locked="0"/>
    </xf>
    <xf numFmtId="164" fontId="0" fillId="0" borderId="3" xfId="1" applyNumberFormat="1" applyFont="1" applyBorder="1" applyProtection="1">
      <protection locked="0"/>
    </xf>
    <xf numFmtId="1" fontId="0" fillId="0" borderId="3" xfId="0" applyNumberFormat="1" applyBorder="1" applyAlignment="1" applyProtection="1">
      <alignment horizontal="right"/>
      <protection locked="0"/>
    </xf>
    <xf numFmtId="164" fontId="0" fillId="0" borderId="16" xfId="1" applyNumberFormat="1" applyFont="1" applyBorder="1" applyProtection="1">
      <protection locked="0"/>
    </xf>
    <xf numFmtId="164" fontId="0" fillId="0" borderId="14" xfId="1" applyNumberFormat="1" applyFont="1" applyBorder="1" applyProtection="1">
      <protection locked="0"/>
    </xf>
    <xf numFmtId="0" fontId="0" fillId="0" borderId="0" xfId="0" applyBorder="1" applyProtection="1">
      <protection locked="0"/>
    </xf>
    <xf numFmtId="0" fontId="0" fillId="0" borderId="0" xfId="0" applyBorder="1" applyAlignment="1" applyProtection="1">
      <alignment horizontal="right"/>
      <protection locked="0"/>
    </xf>
    <xf numFmtId="2" fontId="0" fillId="0" borderId="0" xfId="0" applyNumberFormat="1" applyBorder="1" applyAlignment="1" applyProtection="1">
      <alignment horizontal="right"/>
      <protection locked="0"/>
    </xf>
    <xf numFmtId="1" fontId="0" fillId="0" borderId="0" xfId="0" applyNumberFormat="1" applyBorder="1" applyAlignment="1" applyProtection="1">
      <alignment horizontal="right"/>
      <protection locked="0"/>
    </xf>
    <xf numFmtId="0" fontId="6" fillId="0" borderId="3" xfId="0" applyFont="1" applyBorder="1" applyProtection="1">
      <protection locked="0"/>
    </xf>
    <xf numFmtId="0" fontId="6" fillId="0" borderId="3" xfId="0" applyFont="1" applyBorder="1" applyAlignment="1" applyProtection="1">
      <alignment horizontal="right"/>
      <protection locked="0"/>
    </xf>
    <xf numFmtId="44" fontId="6" fillId="0" borderId="3" xfId="1" applyFont="1" applyBorder="1" applyProtection="1">
      <protection locked="0"/>
    </xf>
    <xf numFmtId="3" fontId="6" fillId="0" borderId="3" xfId="0" applyNumberFormat="1" applyFont="1" applyBorder="1" applyAlignment="1" applyProtection="1">
      <alignment horizontal="right"/>
      <protection locked="0"/>
    </xf>
    <xf numFmtId="0" fontId="6" fillId="0" borderId="3" xfId="0" applyFont="1" applyBorder="1" applyAlignment="1" applyProtection="1">
      <alignment horizontal="center"/>
      <protection locked="0"/>
    </xf>
    <xf numFmtId="3" fontId="0" fillId="0" borderId="0" xfId="0" applyNumberFormat="1" applyBorder="1" applyAlignment="1" applyProtection="1">
      <alignment horizontal="right"/>
      <protection locked="0"/>
    </xf>
    <xf numFmtId="0" fontId="0" fillId="0" borderId="3" xfId="0" applyNumberFormat="1" applyBorder="1" applyAlignment="1" applyProtection="1">
      <alignment horizontal="center"/>
      <protection locked="0"/>
    </xf>
    <xf numFmtId="0" fontId="0" fillId="0" borderId="3" xfId="0" applyBorder="1" applyProtection="1">
      <protection locked="0"/>
    </xf>
    <xf numFmtId="0" fontId="0" fillId="0" borderId="3" xfId="0" applyBorder="1" applyAlignment="1" applyProtection="1">
      <alignment horizontal="right"/>
      <protection locked="0"/>
    </xf>
    <xf numFmtId="7" fontId="0" fillId="0" borderId="3" xfId="1" applyNumberFormat="1" applyFont="1" applyBorder="1" applyProtection="1">
      <protection locked="0"/>
    </xf>
    <xf numFmtId="0" fontId="0" fillId="0" borderId="3" xfId="0" applyBorder="1" applyAlignment="1" applyProtection="1">
      <alignment horizontal="center"/>
      <protection locked="0"/>
    </xf>
    <xf numFmtId="0" fontId="6" fillId="0" borderId="0" xfId="0" applyFont="1" applyProtection="1">
      <protection locked="0"/>
    </xf>
    <xf numFmtId="164" fontId="0" fillId="0" borderId="12" xfId="1" applyNumberFormat="1" applyFont="1" applyBorder="1" applyProtection="1">
      <protection locked="0"/>
    </xf>
    <xf numFmtId="164" fontId="0" fillId="0" borderId="13" xfId="1" applyNumberFormat="1" applyFont="1" applyBorder="1" applyProtection="1">
      <protection locked="0"/>
    </xf>
    <xf numFmtId="164" fontId="0" fillId="0" borderId="15" xfId="1" applyNumberFormat="1" applyFont="1" applyBorder="1" applyProtection="1">
      <protection locked="0"/>
    </xf>
    <xf numFmtId="3" fontId="0" fillId="0" borderId="0" xfId="0" applyNumberFormat="1" applyAlignment="1" applyProtection="1">
      <alignment horizontal="right"/>
      <protection locked="0"/>
    </xf>
    <xf numFmtId="0" fontId="11" fillId="0" borderId="0" xfId="0" applyFont="1" applyAlignment="1" applyProtection="1">
      <alignment horizontal="center" vertical="top" wrapText="1"/>
    </xf>
    <xf numFmtId="0" fontId="11" fillId="0" borderId="0" xfId="0" applyFont="1" applyAlignment="1" applyProtection="1">
      <alignment vertical="top" wrapText="1"/>
    </xf>
    <xf numFmtId="0" fontId="0" fillId="0" borderId="0" xfId="0" applyProtection="1"/>
    <xf numFmtId="0" fontId="0" fillId="0" borderId="0" xfId="0" applyAlignment="1" applyProtection="1">
      <alignment horizontal="right"/>
    </xf>
    <xf numFmtId="0" fontId="0" fillId="0" borderId="6" xfId="0" applyBorder="1" applyAlignment="1" applyProtection="1">
      <alignment horizontal="right"/>
    </xf>
    <xf numFmtId="0" fontId="0" fillId="0" borderId="6" xfId="0" applyBorder="1" applyProtection="1"/>
    <xf numFmtId="2" fontId="0" fillId="0" borderId="6" xfId="0" applyNumberFormat="1" applyBorder="1" applyAlignment="1" applyProtection="1">
      <alignment horizontal="right"/>
    </xf>
    <xf numFmtId="44" fontId="0" fillId="0" borderId="6" xfId="1" applyFont="1" applyBorder="1" applyProtection="1"/>
    <xf numFmtId="1" fontId="0" fillId="0" borderId="0" xfId="0" applyNumberFormat="1" applyAlignment="1" applyProtection="1">
      <alignment horizontal="right"/>
    </xf>
    <xf numFmtId="0" fontId="0" fillId="0" borderId="6" xfId="0" applyBorder="1" applyAlignment="1" applyProtection="1">
      <alignment horizontal="center"/>
    </xf>
    <xf numFmtId="0" fontId="0" fillId="0" borderId="0" xfId="0" applyAlignment="1" applyProtection="1">
      <alignment horizontal="center"/>
    </xf>
    <xf numFmtId="0" fontId="10" fillId="0" borderId="5" xfId="0" applyFont="1" applyBorder="1" applyProtection="1">
      <protection locked="0"/>
    </xf>
    <xf numFmtId="0" fontId="10" fillId="0" borderId="3" xfId="0" applyFont="1" applyBorder="1" applyProtection="1">
      <protection locked="0"/>
    </xf>
    <xf numFmtId="0" fontId="0" fillId="0" borderId="3" xfId="0" applyBorder="1" applyAlignment="1" applyProtection="1">
      <protection locked="0"/>
    </xf>
    <xf numFmtId="0" fontId="12" fillId="2" borderId="0" xfId="0" applyFont="1" applyFill="1" applyBorder="1" applyProtection="1">
      <protection locked="0"/>
    </xf>
    <xf numFmtId="0" fontId="13" fillId="2" borderId="0" xfId="0" applyFont="1" applyFill="1" applyBorder="1" applyProtection="1">
      <protection locked="0"/>
    </xf>
    <xf numFmtId="0" fontId="13" fillId="2" borderId="0" xfId="0" applyFont="1" applyFill="1" applyBorder="1" applyAlignment="1" applyProtection="1">
      <alignment horizontal="right"/>
      <protection locked="0"/>
    </xf>
    <xf numFmtId="2" fontId="13" fillId="2" borderId="0" xfId="0" applyNumberFormat="1" applyFont="1" applyFill="1" applyBorder="1" applyAlignment="1" applyProtection="1">
      <alignment horizontal="right"/>
      <protection locked="0"/>
    </xf>
    <xf numFmtId="44" fontId="13" fillId="2" borderId="0" xfId="1" applyFont="1" applyFill="1" applyBorder="1" applyProtection="1">
      <protection locked="0"/>
    </xf>
    <xf numFmtId="3" fontId="13" fillId="2" borderId="0" xfId="0" applyNumberFormat="1" applyFont="1" applyFill="1" applyBorder="1" applyAlignment="1" applyProtection="1">
      <alignment horizontal="right"/>
      <protection locked="0"/>
    </xf>
    <xf numFmtId="1" fontId="13" fillId="2" borderId="0" xfId="0" applyNumberFormat="1" applyFont="1" applyFill="1" applyBorder="1" applyAlignment="1" applyProtection="1">
      <alignment horizontal="right"/>
      <protection locked="0"/>
    </xf>
    <xf numFmtId="0" fontId="12" fillId="3" borderId="0" xfId="0" applyFont="1" applyFill="1" applyBorder="1" applyProtection="1">
      <protection locked="0"/>
    </xf>
    <xf numFmtId="0" fontId="13" fillId="3" borderId="0" xfId="0" applyFont="1" applyFill="1" applyBorder="1" applyProtection="1">
      <protection locked="0"/>
    </xf>
    <xf numFmtId="0" fontId="13" fillId="3" borderId="0" xfId="0" applyFont="1" applyFill="1" applyBorder="1" applyAlignment="1" applyProtection="1">
      <alignment horizontal="right"/>
      <protection locked="0"/>
    </xf>
    <xf numFmtId="2" fontId="13" fillId="3" borderId="0" xfId="0" applyNumberFormat="1" applyFont="1" applyFill="1" applyBorder="1" applyAlignment="1" applyProtection="1">
      <alignment horizontal="right"/>
      <protection locked="0"/>
    </xf>
    <xf numFmtId="44" fontId="13" fillId="3" borderId="0" xfId="1" applyFont="1" applyFill="1" applyBorder="1" applyProtection="1">
      <protection locked="0"/>
    </xf>
    <xf numFmtId="3" fontId="13" fillId="3" borderId="0" xfId="0" applyNumberFormat="1" applyFont="1" applyFill="1" applyBorder="1" applyAlignment="1" applyProtection="1">
      <alignment horizontal="right"/>
      <protection locked="0"/>
    </xf>
    <xf numFmtId="1" fontId="13" fillId="3" borderId="0" xfId="0" applyNumberFormat="1" applyFont="1" applyFill="1" applyBorder="1" applyAlignment="1" applyProtection="1">
      <alignment horizontal="right"/>
      <protection locked="0"/>
    </xf>
    <xf numFmtId="0" fontId="12" fillId="4" borderId="0" xfId="0" applyFont="1" applyFill="1" applyBorder="1" applyProtection="1">
      <protection locked="0"/>
    </xf>
    <xf numFmtId="0" fontId="13" fillId="4" borderId="0" xfId="0" applyFont="1" applyFill="1" applyBorder="1" applyProtection="1">
      <protection locked="0"/>
    </xf>
    <xf numFmtId="0" fontId="13" fillId="4" borderId="0" xfId="0" applyFont="1" applyFill="1" applyBorder="1" applyAlignment="1" applyProtection="1">
      <alignment horizontal="right"/>
      <protection locked="0"/>
    </xf>
    <xf numFmtId="2" fontId="13" fillId="4" borderId="0" xfId="0" applyNumberFormat="1" applyFont="1" applyFill="1" applyBorder="1" applyAlignment="1" applyProtection="1">
      <alignment horizontal="right"/>
      <protection locked="0"/>
    </xf>
    <xf numFmtId="44" fontId="13" fillId="4" borderId="0" xfId="1" applyFont="1" applyFill="1" applyBorder="1" applyProtection="1">
      <protection locked="0"/>
    </xf>
    <xf numFmtId="3" fontId="13" fillId="4" borderId="0" xfId="0" applyNumberFormat="1" applyFont="1" applyFill="1" applyBorder="1" applyAlignment="1" applyProtection="1">
      <alignment horizontal="right"/>
      <protection locked="0"/>
    </xf>
    <xf numFmtId="1" fontId="13" fillId="4" borderId="0" xfId="0" applyNumberFormat="1" applyFont="1" applyFill="1" applyBorder="1" applyAlignment="1" applyProtection="1">
      <alignment horizontal="right"/>
      <protection locked="0"/>
    </xf>
    <xf numFmtId="2" fontId="10" fillId="0" borderId="0" xfId="0" applyNumberFormat="1" applyFont="1" applyBorder="1" applyAlignment="1" applyProtection="1">
      <alignment horizontal="left"/>
      <protection locked="0"/>
    </xf>
    <xf numFmtId="2" fontId="2" fillId="0" borderId="6" xfId="2" applyNumberFormat="1" applyBorder="1" applyAlignment="1" applyProtection="1">
      <alignment horizontal="left"/>
      <protection locked="0"/>
    </xf>
    <xf numFmtId="2" fontId="0" fillId="0" borderId="0" xfId="0" applyNumberFormat="1" applyAlignment="1" applyProtection="1">
      <alignment horizontal="right"/>
      <protection locked="0"/>
    </xf>
    <xf numFmtId="2" fontId="6" fillId="0" borderId="0" xfId="0" applyNumberFormat="1" applyFont="1" applyAlignment="1" applyProtection="1">
      <alignment horizontal="right"/>
      <protection locked="0"/>
    </xf>
    <xf numFmtId="0" fontId="6" fillId="0" borderId="3" xfId="0" applyFont="1" applyBorder="1" applyAlignment="1" applyProtection="1">
      <alignment horizontal="center"/>
      <protection locked="0"/>
    </xf>
    <xf numFmtId="3" fontId="0" fillId="0" borderId="0" xfId="0" applyNumberFormat="1" applyAlignment="1" applyProtection="1">
      <alignment horizontal="right"/>
      <protection locked="0"/>
    </xf>
    <xf numFmtId="0" fontId="6" fillId="0" borderId="3" xfId="0" applyFont="1" applyBorder="1" applyProtection="1">
      <protection locked="0"/>
    </xf>
    <xf numFmtId="0" fontId="0" fillId="0" borderId="3" xfId="0" applyBorder="1" applyProtection="1">
      <protection locked="0"/>
    </xf>
    <xf numFmtId="2" fontId="0" fillId="0" borderId="1" xfId="0" applyNumberFormat="1" applyBorder="1" applyAlignment="1" applyProtection="1">
      <alignment horizontal="right"/>
      <protection locked="0"/>
    </xf>
    <xf numFmtId="2" fontId="6" fillId="0" borderId="1" xfId="0" applyNumberFormat="1" applyFont="1" applyBorder="1" applyAlignment="1" applyProtection="1">
      <alignment horizontal="right"/>
      <protection locked="0"/>
    </xf>
    <xf numFmtId="0" fontId="11" fillId="0" borderId="0" xfId="0" applyFont="1" applyAlignment="1" applyProtection="1">
      <alignment vertical="top" wrapText="1"/>
    </xf>
    <xf numFmtId="0" fontId="11" fillId="0" borderId="0" xfId="0" applyFont="1" applyAlignment="1" applyProtection="1">
      <alignment horizontal="right" vertical="top" wrapText="1"/>
    </xf>
    <xf numFmtId="0" fontId="0" fillId="0" borderId="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7" xfId="0"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142875</xdr:rowOff>
    </xdr:from>
    <xdr:to>
      <xdr:col>9</xdr:col>
      <xdr:colOff>200025</xdr:colOff>
      <xdr:row>8</xdr:row>
      <xdr:rowOff>9525</xdr:rowOff>
    </xdr:to>
    <xdr:pic>
      <xdr:nvPicPr>
        <xdr:cNvPr id="2248" name="Regional Mediaworks">
          <a:extLst>
            <a:ext uri="{FF2B5EF4-FFF2-40B4-BE49-F238E27FC236}">
              <a16:creationId xmlns:a16="http://schemas.microsoft.com/office/drawing/2014/main" id="{207F58B8-536E-4703-AC43-80A00DE76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2875"/>
          <a:ext cx="34385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95250</xdr:colOff>
      <xdr:row>0</xdr:row>
      <xdr:rowOff>285750</xdr:rowOff>
    </xdr:from>
    <xdr:to>
      <xdr:col>40</xdr:col>
      <xdr:colOff>104775</xdr:colOff>
      <xdr:row>4</xdr:row>
      <xdr:rowOff>28575</xdr:rowOff>
    </xdr:to>
    <xdr:pic>
      <xdr:nvPicPr>
        <xdr:cNvPr id="1375" name="Regional Mediaworks">
          <a:extLst>
            <a:ext uri="{FF2B5EF4-FFF2-40B4-BE49-F238E27FC236}">
              <a16:creationId xmlns:a16="http://schemas.microsoft.com/office/drawing/2014/main" id="{BCABA39D-9641-4D46-B5CB-F320859D3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20600" y="285750"/>
          <a:ext cx="18192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annah.ripper@sca.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E12:G18"/>
  <sheetViews>
    <sheetView workbookViewId="0">
      <selection activeCell="K6" sqref="K6"/>
    </sheetView>
  </sheetViews>
  <sheetFormatPr defaultRowHeight="12" x14ac:dyDescent="0.3"/>
  <cols>
    <col min="5" max="5" width="9.33203125" style="1"/>
  </cols>
  <sheetData>
    <row r="12" spans="7:7" ht="30" x14ac:dyDescent="0.6">
      <c r="G12" s="4" t="s">
        <v>12</v>
      </c>
    </row>
    <row r="13" spans="7:7" x14ac:dyDescent="0.3">
      <c r="G13" s="1"/>
    </row>
    <row r="14" spans="7:7" ht="23" x14ac:dyDescent="0.5">
      <c r="G14" s="5" t="s">
        <v>29</v>
      </c>
    </row>
    <row r="15" spans="7:7" x14ac:dyDescent="0.3">
      <c r="G15" s="1"/>
    </row>
    <row r="16" spans="7:7" ht="23" x14ac:dyDescent="0.5">
      <c r="G16" s="5" t="s">
        <v>30</v>
      </c>
    </row>
    <row r="18" spans="7:7" ht="23" x14ac:dyDescent="0.5">
      <c r="G18" s="5" t="s">
        <v>31</v>
      </c>
    </row>
  </sheetData>
  <phoneticPr fontId="3" type="noConversion"/>
  <printOptions horizontalCentered="1" verticalCentered="1"/>
  <pageMargins left="0.74803149606299213" right="0.74803149606299213" top="0.98425196850393704" bottom="0.98425196850393704" header="0.51181102362204722" footer="0.51181102362204722"/>
  <pageSetup paperSize="9" scale="85" orientation="portrait" r:id="rId1"/>
  <headerFooter alignWithMargins="0">
    <oddHeader>&amp;L&amp;BSouthern Cross Broadcasting Confidential&amp;B&amp;C&amp;D&amp;RPage &amp;P</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V78"/>
  <sheetViews>
    <sheetView showGridLines="0" tabSelected="1" zoomScaleNormal="100" workbookViewId="0">
      <selection activeCell="E3" sqref="E3"/>
    </sheetView>
  </sheetViews>
  <sheetFormatPr defaultColWidth="9.33203125" defaultRowHeight="12" x14ac:dyDescent="0.3"/>
  <cols>
    <col min="1" max="1" width="15.6640625" style="11" customWidth="1"/>
    <col min="2" max="2" width="48.109375" style="11" customWidth="1"/>
    <col min="3" max="3" width="10.6640625" style="10" customWidth="1"/>
    <col min="4" max="4" width="14.109375" style="11" customWidth="1"/>
    <col min="5" max="5" width="9.77734375" style="10" customWidth="1"/>
    <col min="6" max="6" width="9.77734375" style="10" hidden="1" customWidth="1"/>
    <col min="7" max="8" width="9.77734375" style="12" customWidth="1"/>
    <col min="9" max="9" width="14.109375" style="13" hidden="1" customWidth="1"/>
    <col min="10" max="11" width="9.77734375" style="12" customWidth="1"/>
    <col min="12" max="12" width="14.109375" style="13" customWidth="1"/>
    <col min="13" max="13" width="9.77734375" style="16" customWidth="1"/>
    <col min="14" max="48" width="3.109375" style="19" customWidth="1"/>
    <col min="49" max="56" width="3.109375" style="11" customWidth="1"/>
    <col min="57" max="16384" width="9.33203125" style="11"/>
  </cols>
  <sheetData>
    <row r="1" spans="1:42" ht="33" customHeight="1" x14ac:dyDescent="0.5">
      <c r="A1" s="8" t="s">
        <v>0</v>
      </c>
      <c r="B1" s="9"/>
      <c r="L1" s="14" t="str">
        <f>Info!A4</f>
        <v>Southern Cross Austereo</v>
      </c>
      <c r="M1" s="15"/>
      <c r="N1" s="12"/>
      <c r="O1" s="14"/>
      <c r="P1" s="15"/>
      <c r="Q1" s="16"/>
      <c r="R1" s="17"/>
      <c r="S1" s="17"/>
      <c r="T1" s="17"/>
      <c r="U1" s="17"/>
      <c r="V1" s="17"/>
      <c r="W1" s="17"/>
      <c r="X1" s="17"/>
      <c r="Y1" s="17"/>
      <c r="Z1" s="17"/>
      <c r="AA1" s="17"/>
      <c r="AB1" s="17"/>
      <c r="AC1" s="17"/>
      <c r="AD1" s="17"/>
      <c r="AE1" s="17"/>
      <c r="AF1" s="17"/>
      <c r="AG1" s="17"/>
      <c r="AH1" s="17"/>
      <c r="AI1" s="17"/>
      <c r="AJ1" s="17"/>
      <c r="AK1" s="17"/>
      <c r="AL1" s="17"/>
      <c r="AM1" s="17"/>
      <c r="AN1" s="17"/>
      <c r="AO1" s="17"/>
      <c r="AP1" s="18"/>
    </row>
    <row r="2" spans="1:42" x14ac:dyDescent="0.3">
      <c r="A2" s="20" t="s">
        <v>1</v>
      </c>
      <c r="B2" s="21"/>
      <c r="C2" s="22"/>
      <c r="L2" s="23"/>
      <c r="M2" s="24"/>
      <c r="N2" s="25" t="s">
        <v>2</v>
      </c>
      <c r="O2" s="26" t="s">
        <v>33</v>
      </c>
      <c r="P2" s="24"/>
      <c r="Q2" s="16"/>
      <c r="R2" s="27"/>
      <c r="S2" s="27"/>
      <c r="T2" s="27"/>
      <c r="U2" s="27"/>
      <c r="V2" s="27"/>
      <c r="W2" s="27"/>
      <c r="X2" s="27"/>
      <c r="Y2" s="27"/>
      <c r="Z2" s="27"/>
      <c r="AA2" s="27"/>
      <c r="AB2" s="27"/>
      <c r="AC2" s="27"/>
      <c r="AD2" s="27"/>
      <c r="AE2" s="27"/>
      <c r="AF2" s="27"/>
      <c r="AG2" s="27"/>
      <c r="AH2" s="27"/>
      <c r="AI2" s="27"/>
      <c r="AJ2" s="27"/>
      <c r="AK2" s="27"/>
      <c r="AL2" s="27"/>
      <c r="AM2" s="27"/>
      <c r="AN2" s="27"/>
      <c r="AO2" s="27"/>
      <c r="AP2" s="28"/>
    </row>
    <row r="3" spans="1:42" x14ac:dyDescent="0.3">
      <c r="A3" s="20" t="s">
        <v>3</v>
      </c>
      <c r="B3" s="29"/>
      <c r="C3" s="22"/>
      <c r="L3" s="23"/>
      <c r="M3" s="24"/>
      <c r="N3" s="25" t="s">
        <v>4</v>
      </c>
      <c r="O3" s="26" t="str">
        <f>Info!A6</f>
        <v>36 Watchorn Street, Launceston, TAS, 7250</v>
      </c>
      <c r="P3" s="24"/>
      <c r="Q3" s="16"/>
      <c r="R3" s="27"/>
      <c r="S3" s="27"/>
      <c r="T3" s="27"/>
      <c r="U3" s="27"/>
      <c r="V3" s="27"/>
      <c r="W3" s="27"/>
      <c r="X3" s="27"/>
      <c r="Y3" s="27"/>
      <c r="Z3" s="27"/>
      <c r="AA3" s="27"/>
      <c r="AB3" s="27"/>
      <c r="AC3" s="27"/>
      <c r="AD3" s="27"/>
      <c r="AE3" s="27"/>
      <c r="AF3" s="27"/>
      <c r="AG3" s="27"/>
      <c r="AH3" s="27"/>
      <c r="AI3" s="27"/>
      <c r="AJ3" s="27"/>
      <c r="AK3" s="27"/>
      <c r="AL3" s="27"/>
      <c r="AM3" s="27"/>
      <c r="AN3" s="27"/>
      <c r="AO3" s="27"/>
      <c r="AP3" s="28"/>
    </row>
    <row r="4" spans="1:42" x14ac:dyDescent="0.3">
      <c r="A4" s="20" t="s">
        <v>5</v>
      </c>
      <c r="B4" s="29"/>
      <c r="C4" s="22"/>
      <c r="L4" s="23"/>
      <c r="M4" s="24"/>
      <c r="N4" s="25" t="s">
        <v>6</v>
      </c>
      <c r="O4" s="26" t="str">
        <f>Info!A7</f>
        <v>03-6345-7748</v>
      </c>
      <c r="P4" s="24"/>
      <c r="Q4" s="16"/>
      <c r="R4" s="27"/>
      <c r="S4" s="27"/>
      <c r="T4" s="27"/>
      <c r="U4" s="27"/>
      <c r="V4" s="27"/>
      <c r="W4" s="27"/>
      <c r="X4" s="27"/>
      <c r="Y4" s="30"/>
      <c r="Z4" s="31"/>
      <c r="AA4" s="27"/>
      <c r="AB4" s="27"/>
      <c r="AC4" s="27"/>
      <c r="AD4" s="27"/>
      <c r="AE4" s="27"/>
      <c r="AF4" s="27"/>
      <c r="AG4" s="27"/>
      <c r="AH4" s="27"/>
      <c r="AI4" s="27"/>
      <c r="AJ4" s="27"/>
      <c r="AK4" s="27"/>
      <c r="AL4" s="27"/>
      <c r="AM4" s="27"/>
      <c r="AN4" s="27"/>
      <c r="AO4" s="27"/>
      <c r="AP4" s="28"/>
    </row>
    <row r="5" spans="1:42" x14ac:dyDescent="0.3">
      <c r="A5" s="20" t="s">
        <v>7</v>
      </c>
      <c r="B5" s="29"/>
      <c r="C5" s="22"/>
      <c r="L5" s="23"/>
      <c r="M5" s="24"/>
      <c r="N5" s="25" t="s">
        <v>8</v>
      </c>
      <c r="O5" s="103" t="s">
        <v>74</v>
      </c>
      <c r="P5" s="24"/>
      <c r="Q5" s="16"/>
      <c r="R5" s="27"/>
      <c r="S5" s="27"/>
      <c r="T5" s="27"/>
      <c r="U5" s="27"/>
      <c r="V5" s="27"/>
      <c r="W5" s="27"/>
      <c r="X5" s="27"/>
      <c r="Y5" s="27"/>
      <c r="Z5" s="27"/>
      <c r="AA5" s="27"/>
      <c r="AB5" s="27"/>
      <c r="AC5" s="27"/>
      <c r="AD5" s="27"/>
      <c r="AE5" s="27"/>
      <c r="AF5" s="27"/>
      <c r="AG5" s="27"/>
      <c r="AH5" s="27"/>
      <c r="AI5" s="27"/>
      <c r="AJ5" s="27"/>
      <c r="AK5" s="27"/>
      <c r="AL5" s="27"/>
      <c r="AM5" s="27"/>
      <c r="AN5" s="27"/>
      <c r="AO5" s="27"/>
      <c r="AP5" s="28"/>
    </row>
    <row r="6" spans="1:42" x14ac:dyDescent="0.3">
      <c r="A6" s="20" t="s">
        <v>9</v>
      </c>
      <c r="B6" s="79" t="s">
        <v>67</v>
      </c>
      <c r="C6" s="22"/>
      <c r="L6" s="32"/>
      <c r="M6" s="33"/>
      <c r="N6" s="34" t="s">
        <v>10</v>
      </c>
      <c r="O6" s="104" t="s">
        <v>75</v>
      </c>
      <c r="P6" s="33"/>
      <c r="Q6" s="35"/>
      <c r="R6" s="36"/>
      <c r="S6" s="36"/>
      <c r="T6" s="36"/>
      <c r="U6" s="36"/>
      <c r="V6" s="36"/>
      <c r="W6" s="36"/>
      <c r="X6" s="36"/>
      <c r="Y6" s="36"/>
      <c r="Z6" s="36"/>
      <c r="AA6" s="36"/>
      <c r="AB6" s="36"/>
      <c r="AC6" s="36"/>
      <c r="AD6" s="36"/>
      <c r="AE6" s="36"/>
      <c r="AF6" s="36"/>
      <c r="AG6" s="36"/>
      <c r="AH6" s="36"/>
      <c r="AI6" s="36"/>
      <c r="AJ6" s="36"/>
      <c r="AK6" s="36"/>
      <c r="AL6" s="36"/>
      <c r="AM6" s="36"/>
      <c r="AN6" s="36"/>
      <c r="AO6" s="36"/>
      <c r="AP6" s="37"/>
    </row>
    <row r="7" spans="1:42" x14ac:dyDescent="0.3">
      <c r="A7" s="20" t="s">
        <v>11</v>
      </c>
      <c r="B7" s="29" t="s">
        <v>32</v>
      </c>
      <c r="C7" s="22"/>
    </row>
    <row r="9" spans="1:42" x14ac:dyDescent="0.3">
      <c r="A9" s="109" t="s">
        <v>63</v>
      </c>
      <c r="B9" s="109"/>
      <c r="C9" s="109"/>
      <c r="D9" s="109"/>
      <c r="E9" s="109"/>
      <c r="F9" s="109"/>
      <c r="G9" s="38" t="s">
        <v>38</v>
      </c>
      <c r="H9" s="38" t="s">
        <v>39</v>
      </c>
      <c r="I9" s="39"/>
      <c r="J9" s="38" t="s">
        <v>40</v>
      </c>
      <c r="K9" s="38" t="s">
        <v>41</v>
      </c>
      <c r="L9" s="39" t="s">
        <v>65</v>
      </c>
      <c r="M9" s="40" t="s">
        <v>64</v>
      </c>
    </row>
    <row r="10" spans="1:42" x14ac:dyDescent="0.3">
      <c r="A10" s="110" t="s">
        <v>82</v>
      </c>
      <c r="B10" s="110"/>
      <c r="C10" s="110"/>
      <c r="D10" s="110"/>
      <c r="E10" s="110"/>
      <c r="F10" s="110"/>
      <c r="G10" s="41">
        <f>G28</f>
        <v>61.800000000000011</v>
      </c>
      <c r="H10" s="41">
        <f>H28</f>
        <v>47.055016181229767</v>
      </c>
      <c r="I10" s="42"/>
      <c r="J10" s="43">
        <f>J28</f>
        <v>156600</v>
      </c>
      <c r="K10" s="41">
        <f>K28</f>
        <v>18.569604086845466</v>
      </c>
      <c r="L10" s="44">
        <f>L28</f>
        <v>2908</v>
      </c>
      <c r="M10" s="45">
        <f>M28</f>
        <v>17</v>
      </c>
    </row>
    <row r="11" spans="1:42" x14ac:dyDescent="0.3">
      <c r="A11" s="110" t="s">
        <v>81</v>
      </c>
      <c r="B11" s="110"/>
      <c r="C11" s="110"/>
      <c r="D11" s="110"/>
      <c r="E11" s="110"/>
      <c r="F11" s="110"/>
      <c r="G11" s="41">
        <f>G38</f>
        <v>8.4</v>
      </c>
      <c r="H11" s="41">
        <f>H38</f>
        <v>105.71428571428571</v>
      </c>
      <c r="I11" s="42"/>
      <c r="J11" s="43">
        <f>J38</f>
        <v>49100</v>
      </c>
      <c r="K11" s="41">
        <f>K38</f>
        <v>18.085539714867618</v>
      </c>
      <c r="L11" s="44">
        <f>L38</f>
        <v>888</v>
      </c>
      <c r="M11" s="45">
        <f>M38</f>
        <v>22</v>
      </c>
    </row>
    <row r="12" spans="1:42" x14ac:dyDescent="0.3">
      <c r="A12" s="110" t="s">
        <v>80</v>
      </c>
      <c r="B12" s="110"/>
      <c r="C12" s="110"/>
      <c r="D12" s="110"/>
      <c r="E12" s="110"/>
      <c r="F12" s="110"/>
      <c r="G12" s="41">
        <f>G48</f>
        <v>12.5</v>
      </c>
      <c r="H12" s="41">
        <f>H48</f>
        <v>58.72</v>
      </c>
      <c r="I12" s="42"/>
      <c r="J12" s="43">
        <f>J48</f>
        <v>64400</v>
      </c>
      <c r="K12" s="41">
        <f>K48</f>
        <v>11.39751552795031</v>
      </c>
      <c r="L12" s="44">
        <f>L48</f>
        <v>734</v>
      </c>
      <c r="M12" s="45">
        <f>M48</f>
        <v>22</v>
      </c>
    </row>
    <row r="13" spans="1:42" x14ac:dyDescent="0.3">
      <c r="G13" s="41">
        <f>SUM(G10:G12)</f>
        <v>82.700000000000017</v>
      </c>
      <c r="H13" s="41">
        <f>L13/82.7</f>
        <v>54.776299879081016</v>
      </c>
      <c r="I13" s="42"/>
      <c r="J13" s="43">
        <f>SUM(J10:J12)</f>
        <v>270100</v>
      </c>
      <c r="K13" s="41">
        <f>L13/(270100/1000)</f>
        <v>16.771566086634579</v>
      </c>
      <c r="L13" s="44">
        <f>SUM(L10:L12)</f>
        <v>4530</v>
      </c>
      <c r="M13" s="45">
        <f>SUM(M10:M12)</f>
        <v>61</v>
      </c>
    </row>
    <row r="14" spans="1:42" x14ac:dyDescent="0.3">
      <c r="G14" s="111" t="s">
        <v>54</v>
      </c>
      <c r="H14" s="111"/>
      <c r="I14" s="111"/>
      <c r="J14" s="111"/>
      <c r="K14" s="112"/>
      <c r="L14" s="46">
        <f>L13*0.1</f>
        <v>453</v>
      </c>
    </row>
    <row r="15" spans="1:42" ht="12.5" thickBot="1" x14ac:dyDescent="0.35">
      <c r="G15" s="105" t="s">
        <v>55</v>
      </c>
      <c r="H15" s="105"/>
      <c r="I15" s="105"/>
      <c r="J15" s="105"/>
      <c r="K15" s="106"/>
      <c r="L15" s="47">
        <f>L13*1.1</f>
        <v>4983</v>
      </c>
    </row>
    <row r="16" spans="1:42" ht="12.5" thickTop="1" x14ac:dyDescent="0.3"/>
    <row r="17" spans="1:48" s="69" customFormat="1" ht="95.15" customHeight="1" x14ac:dyDescent="0.3">
      <c r="A17" s="113" t="str">
        <f>Info!A1</f>
        <v>The information contained in this proposal is strictly confidential and is intended for the use of the above named client only.  This quotation is valid for 30 days.   Payment terms are strictly 30 days from invoice date.  Cancellations by the client require 28 days prior written notice, otherwise payment must be made in full.  The client warrants and represents to SCA that every advertisement approved for broadcast and all information supplied in relation to it is true and accurate, complies with all relevant laws, is not defamatory and does not infringe any third party rights and the client indemnifies SCA and its related bodies corporate, their officers, employees and contractors against any claim, cost or expense arising from a breach of the foregoing warranty.  SCA has the right, in its absolute discretion, to withdraw advertisements at any time for any reason whatsoever.  In the event of an availability problem, SCA reserves the right to move any scheduled placement to a similar program or time zone.  Programs and bonus placements are subject to availability.  The schedule as presented is available at the time of signing, but may be subject to change without notice.</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68"/>
      <c r="AL17" s="68"/>
      <c r="AM17" s="68"/>
      <c r="AN17" s="68"/>
      <c r="AO17" s="68"/>
      <c r="AP17" s="68"/>
      <c r="AQ17" s="68"/>
      <c r="AR17" s="68"/>
      <c r="AS17" s="68"/>
      <c r="AT17" s="68"/>
      <c r="AU17" s="68"/>
      <c r="AV17" s="68"/>
    </row>
    <row r="18" spans="1:48" s="69" customFormat="1" ht="55" customHeight="1" x14ac:dyDescent="0.3">
      <c r="A18" s="113" t="str">
        <f>Info!A2</f>
        <v>Any expenses, costs or disbursements incurred by SCA in recovering any outstanding monies shall, to the extent permitted by law, be payable by the client.  Either by signing below or proceeding with a booking on the basis of this proposal, the client acknowledges having read and agreed to the terms that apply to this proposal and having authorised the broadcast of the proposed schedule.</v>
      </c>
      <c r="B18" s="113"/>
      <c r="C18" s="113"/>
      <c r="D18" s="113"/>
      <c r="E18" s="113"/>
      <c r="F18" s="113"/>
      <c r="G18" s="113"/>
      <c r="H18" s="113"/>
      <c r="I18" s="113"/>
      <c r="J18" s="113"/>
      <c r="K18" s="113"/>
      <c r="L18" s="113"/>
      <c r="M18" s="114"/>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68"/>
      <c r="AL18" s="68"/>
      <c r="AM18" s="68"/>
      <c r="AN18" s="68"/>
      <c r="AO18" s="68"/>
      <c r="AP18" s="68"/>
      <c r="AQ18" s="68"/>
      <c r="AR18" s="68"/>
      <c r="AS18" s="68"/>
      <c r="AT18" s="68"/>
      <c r="AU18" s="68"/>
      <c r="AV18" s="68"/>
    </row>
    <row r="19" spans="1:48" s="70" customFormat="1" x14ac:dyDescent="0.3">
      <c r="B19" s="71" t="s">
        <v>66</v>
      </c>
      <c r="C19" s="72"/>
      <c r="D19" s="73"/>
      <c r="E19" s="72"/>
      <c r="F19" s="72"/>
      <c r="G19" s="74"/>
      <c r="H19" s="74"/>
      <c r="I19" s="75"/>
      <c r="J19" s="74"/>
      <c r="K19" s="74"/>
      <c r="L19" s="75"/>
      <c r="M19" s="76" t="s">
        <v>1</v>
      </c>
      <c r="N19" s="77"/>
      <c r="O19" s="77"/>
      <c r="P19" s="77"/>
      <c r="Q19" s="77"/>
      <c r="R19" s="77"/>
      <c r="S19" s="77"/>
      <c r="T19" s="77"/>
      <c r="U19" s="77"/>
      <c r="V19" s="77"/>
      <c r="W19" s="77"/>
      <c r="X19" s="77"/>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row>
    <row r="22" spans="1:48" s="48" customFormat="1" x14ac:dyDescent="0.3">
      <c r="C22" s="49"/>
      <c r="E22" s="49"/>
      <c r="F22" s="49"/>
      <c r="G22" s="50"/>
      <c r="H22" s="50"/>
      <c r="I22" s="24"/>
      <c r="J22" s="50"/>
      <c r="K22" s="50"/>
      <c r="L22" s="24"/>
      <c r="M22" s="51"/>
      <c r="N22" s="107" t="s">
        <v>76</v>
      </c>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27"/>
      <c r="AV22" s="27"/>
    </row>
    <row r="23" spans="1:48" s="48" customFormat="1" x14ac:dyDescent="0.3">
      <c r="A23" s="52"/>
      <c r="B23" s="52" t="s">
        <v>34</v>
      </c>
      <c r="C23" s="53" t="s">
        <v>35</v>
      </c>
      <c r="D23" s="52" t="s">
        <v>36</v>
      </c>
      <c r="E23" s="53" t="s">
        <v>37</v>
      </c>
      <c r="F23" s="53"/>
      <c r="G23" s="38" t="s">
        <v>38</v>
      </c>
      <c r="H23" s="38" t="s">
        <v>39</v>
      </c>
      <c r="I23" s="54"/>
      <c r="J23" s="55" t="s">
        <v>40</v>
      </c>
      <c r="K23" s="38" t="s">
        <v>41</v>
      </c>
      <c r="L23" s="54" t="s">
        <v>42</v>
      </c>
      <c r="M23" s="40" t="s">
        <v>43</v>
      </c>
      <c r="N23" s="56" t="s">
        <v>44</v>
      </c>
      <c r="O23" s="56" t="s">
        <v>45</v>
      </c>
      <c r="P23" s="56" t="s">
        <v>44</v>
      </c>
      <c r="Q23" s="56" t="s">
        <v>46</v>
      </c>
      <c r="R23" s="56" t="s">
        <v>47</v>
      </c>
      <c r="S23" s="56" t="s">
        <v>47</v>
      </c>
      <c r="T23" s="56" t="s">
        <v>48</v>
      </c>
      <c r="U23" s="56" t="s">
        <v>44</v>
      </c>
      <c r="V23" s="56" t="s">
        <v>45</v>
      </c>
      <c r="W23" s="56" t="s">
        <v>44</v>
      </c>
      <c r="X23" s="56" t="s">
        <v>46</v>
      </c>
      <c r="Y23" s="56" t="s">
        <v>47</v>
      </c>
      <c r="Z23" s="56" t="s">
        <v>47</v>
      </c>
      <c r="AA23" s="56" t="s">
        <v>48</v>
      </c>
      <c r="AB23" s="56" t="s">
        <v>44</v>
      </c>
      <c r="AC23" s="56" t="s">
        <v>45</v>
      </c>
      <c r="AD23" s="56" t="s">
        <v>44</v>
      </c>
      <c r="AE23" s="56" t="s">
        <v>46</v>
      </c>
      <c r="AF23" s="56" t="s">
        <v>47</v>
      </c>
      <c r="AG23" s="56" t="s">
        <v>47</v>
      </c>
      <c r="AH23" s="56" t="s">
        <v>48</v>
      </c>
      <c r="AI23" s="56" t="s">
        <v>44</v>
      </c>
      <c r="AJ23" s="56" t="s">
        <v>45</v>
      </c>
      <c r="AK23" s="56" t="s">
        <v>44</v>
      </c>
      <c r="AL23" s="56" t="s">
        <v>46</v>
      </c>
      <c r="AM23" s="56" t="s">
        <v>47</v>
      </c>
      <c r="AN23" s="56" t="s">
        <v>47</v>
      </c>
      <c r="AO23" s="56" t="s">
        <v>48</v>
      </c>
      <c r="AP23" s="56" t="s">
        <v>44</v>
      </c>
      <c r="AQ23" s="56" t="s">
        <v>45</v>
      </c>
      <c r="AR23" s="56" t="s">
        <v>44</v>
      </c>
      <c r="AS23" s="56" t="s">
        <v>46</v>
      </c>
      <c r="AT23" s="56" t="s">
        <v>47</v>
      </c>
      <c r="AU23" s="27"/>
      <c r="AV23" s="27"/>
    </row>
    <row r="24" spans="1:48" s="48" customFormat="1" x14ac:dyDescent="0.3">
      <c r="A24" s="82" t="s">
        <v>49</v>
      </c>
      <c r="B24" s="83"/>
      <c r="C24" s="84"/>
      <c r="D24" s="83"/>
      <c r="E24" s="84"/>
      <c r="F24" s="84"/>
      <c r="G24" s="85"/>
      <c r="H24" s="85"/>
      <c r="I24" s="86"/>
      <c r="J24" s="87"/>
      <c r="K24" s="85"/>
      <c r="L24" s="86"/>
      <c r="M24" s="88"/>
      <c r="N24" s="58">
        <v>1</v>
      </c>
      <c r="O24" s="58">
        <v>2</v>
      </c>
      <c r="P24" s="58">
        <v>3</v>
      </c>
      <c r="Q24" s="58">
        <v>4</v>
      </c>
      <c r="R24" s="58">
        <v>5</v>
      </c>
      <c r="S24" s="58">
        <v>6</v>
      </c>
      <c r="T24" s="58">
        <v>7</v>
      </c>
      <c r="U24" s="58">
        <v>8</v>
      </c>
      <c r="V24" s="58">
        <v>9</v>
      </c>
      <c r="W24" s="58">
        <v>10</v>
      </c>
      <c r="X24" s="58">
        <v>11</v>
      </c>
      <c r="Y24" s="58">
        <v>12</v>
      </c>
      <c r="Z24" s="58">
        <v>13</v>
      </c>
      <c r="AA24" s="58">
        <v>14</v>
      </c>
      <c r="AB24" s="58">
        <v>15</v>
      </c>
      <c r="AC24" s="58">
        <v>16</v>
      </c>
      <c r="AD24" s="58">
        <v>17</v>
      </c>
      <c r="AE24" s="58">
        <v>18</v>
      </c>
      <c r="AF24" s="58">
        <v>19</v>
      </c>
      <c r="AG24" s="58">
        <v>20</v>
      </c>
      <c r="AH24" s="58">
        <v>21</v>
      </c>
      <c r="AI24" s="58">
        <v>22</v>
      </c>
      <c r="AJ24" s="58">
        <v>23</v>
      </c>
      <c r="AK24" s="58">
        <v>24</v>
      </c>
      <c r="AL24" s="58">
        <v>25</v>
      </c>
      <c r="AM24" s="58">
        <v>26</v>
      </c>
      <c r="AN24" s="58">
        <v>27</v>
      </c>
      <c r="AO24" s="58">
        <v>28</v>
      </c>
      <c r="AP24" s="58">
        <v>29</v>
      </c>
      <c r="AQ24" s="58">
        <v>30</v>
      </c>
      <c r="AR24" s="58"/>
      <c r="AS24" s="58"/>
      <c r="AT24" s="58"/>
      <c r="AU24" s="27"/>
      <c r="AV24" s="27"/>
    </row>
    <row r="25" spans="1:48" x14ac:dyDescent="0.3">
      <c r="A25" s="59" t="s">
        <v>50</v>
      </c>
      <c r="B25" s="80" t="s">
        <v>68</v>
      </c>
      <c r="C25" s="60" t="s">
        <v>52</v>
      </c>
      <c r="D25" s="59" t="s">
        <v>51</v>
      </c>
      <c r="E25" s="60">
        <v>96</v>
      </c>
      <c r="F25" s="60">
        <v>53.000000000000007</v>
      </c>
      <c r="G25" s="41">
        <f>F25/M25</f>
        <v>3.3125000000000004</v>
      </c>
      <c r="H25" s="41">
        <f>E25/G25</f>
        <v>28.981132075471695</v>
      </c>
      <c r="I25" s="61">
        <v>134200</v>
      </c>
      <c r="J25" s="43">
        <f>I25/M25</f>
        <v>8387.5</v>
      </c>
      <c r="K25" s="41">
        <f>IF(J25&gt;0, E25/(J25/1000), "")</f>
        <v>11.445603576751118</v>
      </c>
      <c r="L25" s="42">
        <f>E25*M25</f>
        <v>1536</v>
      </c>
      <c r="M25" s="45">
        <f>SUM(N25:BA25)</f>
        <v>16</v>
      </c>
      <c r="N25" s="115">
        <v>16</v>
      </c>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7"/>
      <c r="AR25" s="81"/>
      <c r="AS25" s="62"/>
      <c r="AT25" s="62"/>
    </row>
    <row r="26" spans="1:48" x14ac:dyDescent="0.3">
      <c r="A26" s="59" t="s">
        <v>53</v>
      </c>
      <c r="B26" s="80" t="s">
        <v>69</v>
      </c>
      <c r="C26" s="60" t="s">
        <v>52</v>
      </c>
      <c r="D26" s="59" t="s">
        <v>51</v>
      </c>
      <c r="E26" s="60">
        <v>372</v>
      </c>
      <c r="F26" s="60">
        <v>8.8000000000000007</v>
      </c>
      <c r="G26" s="41">
        <f>F26/M26</f>
        <v>8.8000000000000007</v>
      </c>
      <c r="H26" s="41">
        <f>E26/G26</f>
        <v>42.272727272727266</v>
      </c>
      <c r="I26" s="42">
        <v>22400</v>
      </c>
      <c r="J26" s="43">
        <f>I26/M26</f>
        <v>22400</v>
      </c>
      <c r="K26" s="41">
        <f>IF(J26&gt;0, E26/(J26/1000), "")</f>
        <v>16.607142857142858</v>
      </c>
      <c r="L26" s="42">
        <f>E26*M26</f>
        <v>372</v>
      </c>
      <c r="M26" s="45">
        <f>SUM(N26:BA26)</f>
        <v>1</v>
      </c>
      <c r="N26" s="115">
        <v>1</v>
      </c>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7"/>
      <c r="AR26" s="62"/>
      <c r="AS26" s="62"/>
      <c r="AT26" s="62"/>
    </row>
    <row r="27" spans="1:48" x14ac:dyDescent="0.3">
      <c r="A27" s="59"/>
      <c r="B27" s="80" t="s">
        <v>70</v>
      </c>
      <c r="C27" s="60"/>
      <c r="D27" s="59"/>
      <c r="E27" s="60">
        <v>1000</v>
      </c>
      <c r="F27" s="60"/>
      <c r="G27" s="41"/>
      <c r="H27" s="41"/>
      <c r="I27" s="61"/>
      <c r="J27" s="43"/>
      <c r="K27" s="41"/>
      <c r="L27" s="42">
        <v>1000</v>
      </c>
      <c r="M27" s="45"/>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row>
    <row r="28" spans="1:48" x14ac:dyDescent="0.3">
      <c r="A28" s="63" t="s">
        <v>79</v>
      </c>
      <c r="G28" s="41">
        <f>SUM(F25:F27)</f>
        <v>61.800000000000011</v>
      </c>
      <c r="H28" s="41">
        <f>L28/G28</f>
        <v>47.055016181229767</v>
      </c>
      <c r="I28" s="42"/>
      <c r="J28" s="43">
        <f>SUM(I25:I27)</f>
        <v>156600</v>
      </c>
      <c r="K28" s="41">
        <f>L28/(J28/1000)</f>
        <v>18.569604086845466</v>
      </c>
      <c r="L28" s="64">
        <f>SUM(L25:L27)</f>
        <v>2908</v>
      </c>
      <c r="M28" s="45">
        <f>SUM(M25:M27)</f>
        <v>17</v>
      </c>
    </row>
    <row r="29" spans="1:48" x14ac:dyDescent="0.3">
      <c r="G29" s="105" t="s">
        <v>54</v>
      </c>
      <c r="H29" s="105"/>
      <c r="I29" s="105"/>
      <c r="J29" s="108"/>
      <c r="K29" s="106"/>
      <c r="L29" s="65">
        <f>L28*0.1</f>
        <v>290.8</v>
      </c>
    </row>
    <row r="30" spans="1:48" ht="12.5" thickBot="1" x14ac:dyDescent="0.35">
      <c r="G30" s="105" t="s">
        <v>55</v>
      </c>
      <c r="H30" s="105"/>
      <c r="I30" s="105"/>
      <c r="J30" s="108"/>
      <c r="K30" s="106"/>
      <c r="L30" s="66">
        <f>L28*1.1</f>
        <v>3198.8</v>
      </c>
    </row>
    <row r="31" spans="1:48" ht="12.5" thickTop="1" x14ac:dyDescent="0.3">
      <c r="J31" s="67"/>
    </row>
    <row r="32" spans="1:48" s="48" customFormat="1" x14ac:dyDescent="0.3">
      <c r="C32" s="49"/>
      <c r="E32" s="49"/>
      <c r="F32" s="49"/>
      <c r="G32" s="50"/>
      <c r="H32" s="50"/>
      <c r="I32" s="24"/>
      <c r="J32" s="57"/>
      <c r="K32" s="50"/>
      <c r="L32" s="24"/>
      <c r="M32" s="51"/>
      <c r="N32" s="107" t="s">
        <v>76</v>
      </c>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27"/>
      <c r="AV32" s="27"/>
    </row>
    <row r="33" spans="1:48" s="48" customFormat="1" x14ac:dyDescent="0.3">
      <c r="A33" s="52"/>
      <c r="B33" s="52" t="s">
        <v>34</v>
      </c>
      <c r="C33" s="53" t="s">
        <v>35</v>
      </c>
      <c r="D33" s="52" t="s">
        <v>36</v>
      </c>
      <c r="E33" s="53" t="s">
        <v>37</v>
      </c>
      <c r="F33" s="53"/>
      <c r="G33" s="38" t="s">
        <v>38</v>
      </c>
      <c r="H33" s="38" t="s">
        <v>39</v>
      </c>
      <c r="I33" s="54"/>
      <c r="J33" s="55" t="s">
        <v>40</v>
      </c>
      <c r="K33" s="38" t="s">
        <v>41</v>
      </c>
      <c r="L33" s="54" t="s">
        <v>42</v>
      </c>
      <c r="M33" s="40" t="s">
        <v>43</v>
      </c>
      <c r="N33" s="56" t="s">
        <v>44</v>
      </c>
      <c r="O33" s="56" t="s">
        <v>45</v>
      </c>
      <c r="P33" s="56" t="s">
        <v>44</v>
      </c>
      <c r="Q33" s="56" t="s">
        <v>46</v>
      </c>
      <c r="R33" s="56" t="s">
        <v>47</v>
      </c>
      <c r="S33" s="56" t="s">
        <v>47</v>
      </c>
      <c r="T33" s="56" t="s">
        <v>48</v>
      </c>
      <c r="U33" s="56" t="s">
        <v>44</v>
      </c>
      <c r="V33" s="56" t="s">
        <v>45</v>
      </c>
      <c r="W33" s="56" t="s">
        <v>44</v>
      </c>
      <c r="X33" s="56" t="s">
        <v>46</v>
      </c>
      <c r="Y33" s="56" t="s">
        <v>47</v>
      </c>
      <c r="Z33" s="56" t="s">
        <v>47</v>
      </c>
      <c r="AA33" s="56" t="s">
        <v>48</v>
      </c>
      <c r="AB33" s="56" t="s">
        <v>44</v>
      </c>
      <c r="AC33" s="56" t="s">
        <v>45</v>
      </c>
      <c r="AD33" s="56" t="s">
        <v>44</v>
      </c>
      <c r="AE33" s="56" t="s">
        <v>46</v>
      </c>
      <c r="AF33" s="56" t="s">
        <v>47</v>
      </c>
      <c r="AG33" s="56" t="s">
        <v>47</v>
      </c>
      <c r="AH33" s="56" t="s">
        <v>48</v>
      </c>
      <c r="AI33" s="56" t="s">
        <v>44</v>
      </c>
      <c r="AJ33" s="56" t="s">
        <v>45</v>
      </c>
      <c r="AK33" s="56" t="s">
        <v>44</v>
      </c>
      <c r="AL33" s="56" t="s">
        <v>46</v>
      </c>
      <c r="AM33" s="56" t="s">
        <v>47</v>
      </c>
      <c r="AN33" s="56" t="s">
        <v>47</v>
      </c>
      <c r="AO33" s="56" t="s">
        <v>48</v>
      </c>
      <c r="AP33" s="56" t="s">
        <v>44</v>
      </c>
      <c r="AQ33" s="56" t="s">
        <v>45</v>
      </c>
      <c r="AR33" s="56" t="s">
        <v>44</v>
      </c>
      <c r="AS33" s="56" t="s">
        <v>46</v>
      </c>
      <c r="AT33" s="56" t="s">
        <v>47</v>
      </c>
      <c r="AU33" s="27"/>
      <c r="AV33" s="27"/>
    </row>
    <row r="34" spans="1:48" s="48" customFormat="1" x14ac:dyDescent="0.3">
      <c r="A34" s="89" t="s">
        <v>56</v>
      </c>
      <c r="B34" s="90"/>
      <c r="C34" s="91"/>
      <c r="D34" s="90"/>
      <c r="E34" s="91"/>
      <c r="F34" s="91"/>
      <c r="G34" s="92"/>
      <c r="H34" s="92"/>
      <c r="I34" s="93"/>
      <c r="J34" s="94"/>
      <c r="K34" s="92"/>
      <c r="L34" s="93"/>
      <c r="M34" s="95"/>
      <c r="N34" s="58">
        <v>1</v>
      </c>
      <c r="O34" s="58">
        <v>2</v>
      </c>
      <c r="P34" s="58">
        <v>3</v>
      </c>
      <c r="Q34" s="58">
        <v>4</v>
      </c>
      <c r="R34" s="58">
        <v>5</v>
      </c>
      <c r="S34" s="58">
        <v>6</v>
      </c>
      <c r="T34" s="58">
        <v>7</v>
      </c>
      <c r="U34" s="58">
        <v>8</v>
      </c>
      <c r="V34" s="58">
        <v>9</v>
      </c>
      <c r="W34" s="58">
        <v>10</v>
      </c>
      <c r="X34" s="58">
        <v>11</v>
      </c>
      <c r="Y34" s="58">
        <v>12</v>
      </c>
      <c r="Z34" s="58">
        <v>13</v>
      </c>
      <c r="AA34" s="58">
        <v>14</v>
      </c>
      <c r="AB34" s="58">
        <v>15</v>
      </c>
      <c r="AC34" s="58">
        <v>16</v>
      </c>
      <c r="AD34" s="58">
        <v>17</v>
      </c>
      <c r="AE34" s="58">
        <v>18</v>
      </c>
      <c r="AF34" s="58">
        <v>19</v>
      </c>
      <c r="AG34" s="58">
        <v>20</v>
      </c>
      <c r="AH34" s="58">
        <v>21</v>
      </c>
      <c r="AI34" s="58">
        <v>22</v>
      </c>
      <c r="AJ34" s="58">
        <v>23</v>
      </c>
      <c r="AK34" s="58">
        <v>24</v>
      </c>
      <c r="AL34" s="58">
        <v>25</v>
      </c>
      <c r="AM34" s="58">
        <v>26</v>
      </c>
      <c r="AN34" s="58">
        <v>27</v>
      </c>
      <c r="AO34" s="58">
        <v>28</v>
      </c>
      <c r="AP34" s="58">
        <v>29</v>
      </c>
      <c r="AQ34" s="58">
        <v>30</v>
      </c>
      <c r="AR34" s="58"/>
      <c r="AS34" s="58"/>
      <c r="AT34" s="58"/>
      <c r="AU34" s="27"/>
      <c r="AV34" s="27"/>
    </row>
    <row r="35" spans="1:48" x14ac:dyDescent="0.3">
      <c r="A35" s="59" t="s">
        <v>58</v>
      </c>
      <c r="B35" s="80" t="s">
        <v>72</v>
      </c>
      <c r="C35" s="60" t="s">
        <v>52</v>
      </c>
      <c r="D35" s="59" t="s">
        <v>51</v>
      </c>
      <c r="E35" s="60">
        <v>18</v>
      </c>
      <c r="F35" s="60">
        <v>2</v>
      </c>
      <c r="G35" s="41">
        <f>F35/M35</f>
        <v>0.2</v>
      </c>
      <c r="H35" s="41">
        <f>E35/G35</f>
        <v>90</v>
      </c>
      <c r="I35" s="61">
        <v>13000</v>
      </c>
      <c r="J35" s="43">
        <f>I35/M35</f>
        <v>1300</v>
      </c>
      <c r="K35" s="41">
        <f>IF(J35&gt;0, E35/(J35/1000), "")</f>
        <v>13.846153846153845</v>
      </c>
      <c r="L35" s="42">
        <f>E35*M35</f>
        <v>180</v>
      </c>
      <c r="M35" s="45">
        <f>SUM(N35:BA35)</f>
        <v>10</v>
      </c>
      <c r="N35" s="115">
        <v>10</v>
      </c>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7"/>
      <c r="AR35" s="81"/>
      <c r="AS35" s="62"/>
      <c r="AT35" s="62"/>
    </row>
    <row r="36" spans="1:48" x14ac:dyDescent="0.3">
      <c r="A36" s="59" t="s">
        <v>59</v>
      </c>
      <c r="B36" s="80" t="s">
        <v>73</v>
      </c>
      <c r="C36" s="60" t="s">
        <v>52</v>
      </c>
      <c r="D36" s="59" t="s">
        <v>51</v>
      </c>
      <c r="E36" s="60">
        <v>97</v>
      </c>
      <c r="F36" s="60">
        <v>3.2</v>
      </c>
      <c r="G36" s="41">
        <f>F36/M36</f>
        <v>0.8</v>
      </c>
      <c r="H36" s="41">
        <f>E36/G36</f>
        <v>121.25</v>
      </c>
      <c r="I36" s="61">
        <v>17800</v>
      </c>
      <c r="J36" s="43">
        <f>I36/M36</f>
        <v>4450</v>
      </c>
      <c r="K36" s="41">
        <f>IF(J36&gt;0, E36/(J36/1000), "")</f>
        <v>21.797752808988765</v>
      </c>
      <c r="L36" s="42">
        <f>E36*M36</f>
        <v>388</v>
      </c>
      <c r="M36" s="45">
        <f>SUM(N36:BA36)</f>
        <v>4</v>
      </c>
      <c r="N36" s="115">
        <v>4</v>
      </c>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7"/>
      <c r="AR36" s="62"/>
      <c r="AS36" s="62"/>
      <c r="AT36" s="62"/>
    </row>
    <row r="37" spans="1:48" x14ac:dyDescent="0.3">
      <c r="A37" s="59" t="s">
        <v>57</v>
      </c>
      <c r="B37" s="80" t="s">
        <v>71</v>
      </c>
      <c r="C37" s="60" t="s">
        <v>52</v>
      </c>
      <c r="D37" s="59" t="s">
        <v>51</v>
      </c>
      <c r="E37" s="60">
        <v>40</v>
      </c>
      <c r="F37" s="60">
        <v>3.1999999999999997</v>
      </c>
      <c r="G37" s="41">
        <f>F37/M37</f>
        <v>0.39999999999999997</v>
      </c>
      <c r="H37" s="41">
        <f>E37/G37</f>
        <v>100.00000000000001</v>
      </c>
      <c r="I37" s="61">
        <v>18300</v>
      </c>
      <c r="J37" s="43">
        <f>I37/M37</f>
        <v>2287.5</v>
      </c>
      <c r="K37" s="41">
        <f>IF(J37&gt;0, E37/(J37/1000), "")</f>
        <v>17.486338797814206</v>
      </c>
      <c r="L37" s="42">
        <f>E37*M37</f>
        <v>320</v>
      </c>
      <c r="M37" s="45">
        <f>SUM(N37:BA37)</f>
        <v>8</v>
      </c>
      <c r="N37" s="115">
        <v>8</v>
      </c>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7"/>
      <c r="AR37" s="81"/>
      <c r="AS37" s="62"/>
      <c r="AT37" s="62"/>
    </row>
    <row r="38" spans="1:48" x14ac:dyDescent="0.3">
      <c r="A38" s="63" t="s">
        <v>78</v>
      </c>
      <c r="G38" s="41">
        <f>SUM(F35:F37)</f>
        <v>8.4</v>
      </c>
      <c r="H38" s="41">
        <f>L38/G38</f>
        <v>105.71428571428571</v>
      </c>
      <c r="I38" s="42"/>
      <c r="J38" s="43">
        <f>SUM(I35:I37)</f>
        <v>49100</v>
      </c>
      <c r="K38" s="41">
        <f>L38/(J38/1000)</f>
        <v>18.085539714867618</v>
      </c>
      <c r="L38" s="64">
        <f>SUM(L35:L37)</f>
        <v>888</v>
      </c>
      <c r="M38" s="45">
        <f>SUM(M35:M37)</f>
        <v>22</v>
      </c>
    </row>
    <row r="39" spans="1:48" x14ac:dyDescent="0.3">
      <c r="G39" s="105" t="s">
        <v>54</v>
      </c>
      <c r="H39" s="105"/>
      <c r="I39" s="105"/>
      <c r="J39" s="108"/>
      <c r="K39" s="106"/>
      <c r="L39" s="65">
        <f>L38*0.1</f>
        <v>88.800000000000011</v>
      </c>
    </row>
    <row r="40" spans="1:48" ht="12.5" thickBot="1" x14ac:dyDescent="0.35">
      <c r="G40" s="105" t="s">
        <v>55</v>
      </c>
      <c r="H40" s="105"/>
      <c r="I40" s="105"/>
      <c r="J40" s="108"/>
      <c r="K40" s="106"/>
      <c r="L40" s="66">
        <f>L38*1.1</f>
        <v>976.80000000000007</v>
      </c>
    </row>
    <row r="41" spans="1:48" ht="12.5" thickTop="1" x14ac:dyDescent="0.3">
      <c r="J41" s="67"/>
    </row>
    <row r="42" spans="1:48" s="48" customFormat="1" x14ac:dyDescent="0.3">
      <c r="C42" s="49"/>
      <c r="E42" s="49"/>
      <c r="F42" s="49"/>
      <c r="G42" s="50"/>
      <c r="H42" s="50"/>
      <c r="I42" s="24"/>
      <c r="J42" s="57"/>
      <c r="K42" s="50"/>
      <c r="L42" s="24"/>
      <c r="M42" s="51"/>
      <c r="N42" s="107" t="s">
        <v>76</v>
      </c>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27"/>
      <c r="AV42" s="27"/>
    </row>
    <row r="43" spans="1:48" s="48" customFormat="1" x14ac:dyDescent="0.3">
      <c r="A43" s="52"/>
      <c r="B43" s="52" t="s">
        <v>34</v>
      </c>
      <c r="C43" s="53" t="s">
        <v>35</v>
      </c>
      <c r="D43" s="52" t="s">
        <v>36</v>
      </c>
      <c r="E43" s="53" t="s">
        <v>37</v>
      </c>
      <c r="F43" s="53"/>
      <c r="G43" s="38" t="s">
        <v>38</v>
      </c>
      <c r="H43" s="38" t="s">
        <v>39</v>
      </c>
      <c r="I43" s="54"/>
      <c r="J43" s="55" t="s">
        <v>40</v>
      </c>
      <c r="K43" s="38" t="s">
        <v>41</v>
      </c>
      <c r="L43" s="54" t="s">
        <v>42</v>
      </c>
      <c r="M43" s="40" t="s">
        <v>43</v>
      </c>
      <c r="N43" s="56" t="s">
        <v>44</v>
      </c>
      <c r="O43" s="56" t="s">
        <v>45</v>
      </c>
      <c r="P43" s="56" t="s">
        <v>44</v>
      </c>
      <c r="Q43" s="56" t="s">
        <v>46</v>
      </c>
      <c r="R43" s="56" t="s">
        <v>47</v>
      </c>
      <c r="S43" s="56" t="s">
        <v>47</v>
      </c>
      <c r="T43" s="56" t="s">
        <v>48</v>
      </c>
      <c r="U43" s="56" t="s">
        <v>44</v>
      </c>
      <c r="V43" s="56" t="s">
        <v>45</v>
      </c>
      <c r="W43" s="56" t="s">
        <v>44</v>
      </c>
      <c r="X43" s="56" t="s">
        <v>46</v>
      </c>
      <c r="Y43" s="56" t="s">
        <v>47</v>
      </c>
      <c r="Z43" s="56" t="s">
        <v>47</v>
      </c>
      <c r="AA43" s="56" t="s">
        <v>48</v>
      </c>
      <c r="AB43" s="56" t="s">
        <v>44</v>
      </c>
      <c r="AC43" s="56" t="s">
        <v>45</v>
      </c>
      <c r="AD43" s="56" t="s">
        <v>44</v>
      </c>
      <c r="AE43" s="56" t="s">
        <v>46</v>
      </c>
      <c r="AF43" s="56" t="s">
        <v>47</v>
      </c>
      <c r="AG43" s="56" t="s">
        <v>47</v>
      </c>
      <c r="AH43" s="56" t="s">
        <v>48</v>
      </c>
      <c r="AI43" s="56" t="s">
        <v>44</v>
      </c>
      <c r="AJ43" s="56" t="s">
        <v>45</v>
      </c>
      <c r="AK43" s="56" t="s">
        <v>44</v>
      </c>
      <c r="AL43" s="56" t="s">
        <v>46</v>
      </c>
      <c r="AM43" s="56" t="s">
        <v>47</v>
      </c>
      <c r="AN43" s="56" t="s">
        <v>47</v>
      </c>
      <c r="AO43" s="56" t="s">
        <v>48</v>
      </c>
      <c r="AP43" s="56" t="s">
        <v>44</v>
      </c>
      <c r="AQ43" s="56" t="s">
        <v>45</v>
      </c>
      <c r="AR43" s="56" t="s">
        <v>44</v>
      </c>
      <c r="AS43" s="56" t="s">
        <v>46</v>
      </c>
      <c r="AT43" s="56" t="s">
        <v>47</v>
      </c>
      <c r="AU43" s="27"/>
      <c r="AV43" s="27"/>
    </row>
    <row r="44" spans="1:48" s="48" customFormat="1" x14ac:dyDescent="0.3">
      <c r="A44" s="96" t="s">
        <v>60</v>
      </c>
      <c r="B44" s="97"/>
      <c r="C44" s="98"/>
      <c r="D44" s="97"/>
      <c r="E44" s="98"/>
      <c r="F44" s="98"/>
      <c r="G44" s="99"/>
      <c r="H44" s="99"/>
      <c r="I44" s="100"/>
      <c r="J44" s="101"/>
      <c r="K44" s="99"/>
      <c r="L44" s="100"/>
      <c r="M44" s="102"/>
      <c r="N44" s="58">
        <v>1</v>
      </c>
      <c r="O44" s="58">
        <v>2</v>
      </c>
      <c r="P44" s="58">
        <v>3</v>
      </c>
      <c r="Q44" s="58">
        <v>4</v>
      </c>
      <c r="R44" s="58">
        <v>5</v>
      </c>
      <c r="S44" s="58">
        <v>6</v>
      </c>
      <c r="T44" s="58">
        <v>7</v>
      </c>
      <c r="U44" s="58">
        <v>8</v>
      </c>
      <c r="V44" s="58">
        <v>9</v>
      </c>
      <c r="W44" s="58">
        <v>10</v>
      </c>
      <c r="X44" s="58">
        <v>11</v>
      </c>
      <c r="Y44" s="58">
        <v>12</v>
      </c>
      <c r="Z44" s="58">
        <v>13</v>
      </c>
      <c r="AA44" s="58">
        <v>14</v>
      </c>
      <c r="AB44" s="58">
        <v>15</v>
      </c>
      <c r="AC44" s="58">
        <v>16</v>
      </c>
      <c r="AD44" s="58">
        <v>17</v>
      </c>
      <c r="AE44" s="58">
        <v>18</v>
      </c>
      <c r="AF44" s="58">
        <v>19</v>
      </c>
      <c r="AG44" s="58">
        <v>20</v>
      </c>
      <c r="AH44" s="58">
        <v>21</v>
      </c>
      <c r="AI44" s="58">
        <v>22</v>
      </c>
      <c r="AJ44" s="58">
        <v>23</v>
      </c>
      <c r="AK44" s="58">
        <v>24</v>
      </c>
      <c r="AL44" s="58">
        <v>25</v>
      </c>
      <c r="AM44" s="58">
        <v>26</v>
      </c>
      <c r="AN44" s="58">
        <v>27</v>
      </c>
      <c r="AO44" s="58">
        <v>28</v>
      </c>
      <c r="AP44" s="58">
        <v>29</v>
      </c>
      <c r="AQ44" s="58">
        <v>30</v>
      </c>
      <c r="AR44" s="58"/>
      <c r="AS44" s="58"/>
      <c r="AT44" s="58"/>
      <c r="AU44" s="27"/>
      <c r="AV44" s="27"/>
    </row>
    <row r="45" spans="1:48" x14ac:dyDescent="0.3">
      <c r="A45" s="59" t="s">
        <v>61</v>
      </c>
      <c r="B45" s="80" t="s">
        <v>72</v>
      </c>
      <c r="C45" s="60" t="s">
        <v>52</v>
      </c>
      <c r="D45" s="59" t="s">
        <v>51</v>
      </c>
      <c r="E45" s="60">
        <v>13</v>
      </c>
      <c r="F45" s="60">
        <v>2</v>
      </c>
      <c r="G45" s="41">
        <f>F45/M45</f>
        <v>0.2</v>
      </c>
      <c r="H45" s="41">
        <f>E45/G45</f>
        <v>65</v>
      </c>
      <c r="I45" s="61">
        <v>10000</v>
      </c>
      <c r="J45" s="43">
        <f>I45/M45</f>
        <v>1000</v>
      </c>
      <c r="K45" s="41">
        <f>IF(J45&gt;0, E45/(J45/1000), "")</f>
        <v>13</v>
      </c>
      <c r="L45" s="42">
        <f>E45*M45</f>
        <v>130</v>
      </c>
      <c r="M45" s="45">
        <f>SUM(N45:BA45)</f>
        <v>10</v>
      </c>
      <c r="N45" s="115">
        <v>10</v>
      </c>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7"/>
      <c r="AR45" s="81"/>
      <c r="AS45" s="62"/>
      <c r="AT45" s="62"/>
    </row>
    <row r="46" spans="1:48" x14ac:dyDescent="0.3">
      <c r="A46" s="59" t="s">
        <v>59</v>
      </c>
      <c r="B46" s="80" t="s">
        <v>73</v>
      </c>
      <c r="C46" s="60" t="s">
        <v>52</v>
      </c>
      <c r="D46" s="59" t="s">
        <v>51</v>
      </c>
      <c r="E46" s="60">
        <v>83</v>
      </c>
      <c r="F46" s="60">
        <v>5.8</v>
      </c>
      <c r="G46" s="41">
        <f>F46/M46</f>
        <v>1.45</v>
      </c>
      <c r="H46" s="41">
        <f>E46/G46</f>
        <v>57.241379310344833</v>
      </c>
      <c r="I46" s="61">
        <v>30600</v>
      </c>
      <c r="J46" s="43">
        <f>I46/M46</f>
        <v>7650</v>
      </c>
      <c r="K46" s="41">
        <f>IF(J46&gt;0, E46/(J46/1000), "")</f>
        <v>10.849673202614378</v>
      </c>
      <c r="L46" s="42">
        <f>E46*M46</f>
        <v>332</v>
      </c>
      <c r="M46" s="45">
        <f>SUM(N46:BA46)</f>
        <v>4</v>
      </c>
      <c r="N46" s="115">
        <v>4</v>
      </c>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7"/>
      <c r="AR46" s="81"/>
      <c r="AS46" s="62"/>
      <c r="AT46" s="62"/>
    </row>
    <row r="47" spans="1:48" x14ac:dyDescent="0.3">
      <c r="A47" s="59" t="s">
        <v>62</v>
      </c>
      <c r="B47" s="80" t="s">
        <v>71</v>
      </c>
      <c r="C47" s="60" t="s">
        <v>52</v>
      </c>
      <c r="D47" s="59" t="s">
        <v>51</v>
      </c>
      <c r="E47" s="60">
        <v>34</v>
      </c>
      <c r="F47" s="60">
        <v>4.7</v>
      </c>
      <c r="G47" s="41">
        <f>F47/M47</f>
        <v>0.58750000000000002</v>
      </c>
      <c r="H47" s="41">
        <f>E47/G47</f>
        <v>57.87234042553191</v>
      </c>
      <c r="I47" s="61">
        <v>23800</v>
      </c>
      <c r="J47" s="43">
        <f>I47/M47</f>
        <v>2975</v>
      </c>
      <c r="K47" s="41">
        <f>IF(J47&gt;0, E47/(J47/1000), "")</f>
        <v>11.428571428571429</v>
      </c>
      <c r="L47" s="42">
        <f>E47*M47</f>
        <v>272</v>
      </c>
      <c r="M47" s="45">
        <f>SUM(N47:BA47)</f>
        <v>8</v>
      </c>
      <c r="N47" s="115">
        <v>8</v>
      </c>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7"/>
      <c r="AR47" s="81"/>
      <c r="AS47" s="62"/>
      <c r="AT47" s="62"/>
    </row>
    <row r="48" spans="1:48" x14ac:dyDescent="0.3">
      <c r="A48" s="63" t="s">
        <v>77</v>
      </c>
      <c r="G48" s="41">
        <f>SUM(F45:F47)</f>
        <v>12.5</v>
      </c>
      <c r="H48" s="41">
        <f>L48/G48</f>
        <v>58.72</v>
      </c>
      <c r="I48" s="42"/>
      <c r="J48" s="43">
        <f>SUM(I45:I47)</f>
        <v>64400</v>
      </c>
      <c r="K48" s="41">
        <f>L48/(J48/1000)</f>
        <v>11.39751552795031</v>
      </c>
      <c r="L48" s="64">
        <f>SUM(L45:L47)</f>
        <v>734</v>
      </c>
      <c r="M48" s="45">
        <f>SUM(M45:M47)</f>
        <v>22</v>
      </c>
    </row>
    <row r="49" spans="7:12" x14ac:dyDescent="0.3">
      <c r="G49" s="105" t="s">
        <v>54</v>
      </c>
      <c r="H49" s="105"/>
      <c r="I49" s="105"/>
      <c r="J49" s="105"/>
      <c r="K49" s="106"/>
      <c r="L49" s="65">
        <f>L48*0.1</f>
        <v>73.400000000000006</v>
      </c>
    </row>
    <row r="50" spans="7:12" ht="12.5" thickBot="1" x14ac:dyDescent="0.35">
      <c r="G50" s="105" t="s">
        <v>55</v>
      </c>
      <c r="H50" s="105"/>
      <c r="I50" s="105"/>
      <c r="J50" s="105"/>
      <c r="K50" s="106"/>
      <c r="L50" s="66">
        <f>L48*1.1</f>
        <v>807.40000000000009</v>
      </c>
    </row>
    <row r="51" spans="7:12" ht="12.5" thickTop="1" x14ac:dyDescent="0.3">
      <c r="J51" s="67"/>
    </row>
    <row r="52" spans="7:12" x14ac:dyDescent="0.3">
      <c r="J52" s="67"/>
    </row>
    <row r="53" spans="7:12" x14ac:dyDescent="0.3">
      <c r="J53" s="67"/>
    </row>
    <row r="54" spans="7:12" x14ac:dyDescent="0.3">
      <c r="J54" s="67"/>
    </row>
    <row r="55" spans="7:12" x14ac:dyDescent="0.3">
      <c r="J55" s="67"/>
    </row>
    <row r="56" spans="7:12" x14ac:dyDescent="0.3">
      <c r="J56" s="67"/>
    </row>
    <row r="57" spans="7:12" x14ac:dyDescent="0.3">
      <c r="J57" s="67"/>
    </row>
    <row r="58" spans="7:12" x14ac:dyDescent="0.3">
      <c r="J58" s="67"/>
    </row>
    <row r="59" spans="7:12" x14ac:dyDescent="0.3">
      <c r="J59" s="67"/>
    </row>
    <row r="60" spans="7:12" x14ac:dyDescent="0.3">
      <c r="J60" s="67"/>
    </row>
    <row r="61" spans="7:12" x14ac:dyDescent="0.3">
      <c r="J61" s="67"/>
    </row>
    <row r="62" spans="7:12" x14ac:dyDescent="0.3">
      <c r="J62" s="67"/>
    </row>
    <row r="63" spans="7:12" x14ac:dyDescent="0.3">
      <c r="J63" s="67"/>
    </row>
    <row r="64" spans="7:12" x14ac:dyDescent="0.3">
      <c r="J64" s="67"/>
    </row>
    <row r="65" spans="10:10" x14ac:dyDescent="0.3">
      <c r="J65" s="67"/>
    </row>
    <row r="66" spans="10:10" x14ac:dyDescent="0.3">
      <c r="J66" s="67"/>
    </row>
    <row r="67" spans="10:10" x14ac:dyDescent="0.3">
      <c r="J67" s="67"/>
    </row>
    <row r="68" spans="10:10" x14ac:dyDescent="0.3">
      <c r="J68" s="67"/>
    </row>
    <row r="69" spans="10:10" x14ac:dyDescent="0.3">
      <c r="J69" s="67"/>
    </row>
    <row r="70" spans="10:10" x14ac:dyDescent="0.3">
      <c r="J70" s="67"/>
    </row>
    <row r="71" spans="10:10" x14ac:dyDescent="0.3">
      <c r="J71" s="67"/>
    </row>
    <row r="72" spans="10:10" x14ac:dyDescent="0.3">
      <c r="J72" s="67"/>
    </row>
    <row r="73" spans="10:10" x14ac:dyDescent="0.3">
      <c r="J73" s="67"/>
    </row>
    <row r="74" spans="10:10" x14ac:dyDescent="0.3">
      <c r="J74" s="67"/>
    </row>
    <row r="75" spans="10:10" x14ac:dyDescent="0.3">
      <c r="J75" s="67"/>
    </row>
    <row r="76" spans="10:10" x14ac:dyDescent="0.3">
      <c r="J76" s="67"/>
    </row>
    <row r="77" spans="10:10" x14ac:dyDescent="0.3">
      <c r="J77" s="67"/>
    </row>
    <row r="78" spans="10:10" x14ac:dyDescent="0.3">
      <c r="J78" s="67"/>
    </row>
  </sheetData>
  <sortState xmlns:xlrd2="http://schemas.microsoft.com/office/spreadsheetml/2017/richdata2" ref="A45:BA47">
    <sortCondition ref="A45"/>
  </sortState>
  <mergeCells count="25">
    <mergeCell ref="N36:AQ36"/>
    <mergeCell ref="N37:AQ37"/>
    <mergeCell ref="N25:AQ25"/>
    <mergeCell ref="N26:AQ26"/>
    <mergeCell ref="A9:F9"/>
    <mergeCell ref="A10:F10"/>
    <mergeCell ref="A11:F11"/>
    <mergeCell ref="A12:F12"/>
    <mergeCell ref="G14:K14"/>
    <mergeCell ref="G15:K15"/>
    <mergeCell ref="N42:AT42"/>
    <mergeCell ref="G49:K49"/>
    <mergeCell ref="G50:K50"/>
    <mergeCell ref="N32:AT32"/>
    <mergeCell ref="G39:K39"/>
    <mergeCell ref="G40:K40"/>
    <mergeCell ref="N22:AT22"/>
    <mergeCell ref="G29:K29"/>
    <mergeCell ref="G30:K30"/>
    <mergeCell ref="A17:AJ17"/>
    <mergeCell ref="A18:AJ18"/>
    <mergeCell ref="N45:AQ45"/>
    <mergeCell ref="N46:AQ46"/>
    <mergeCell ref="N47:AQ47"/>
    <mergeCell ref="N35:AQ35"/>
  </mergeCells>
  <phoneticPr fontId="3" type="noConversion"/>
  <hyperlinks>
    <hyperlink ref="O6" r:id="rId1" xr:uid="{00000000-0004-0000-0100-000000000000}"/>
  </hyperlinks>
  <pageMargins left="0.39370078740157483" right="0.39370078740157483" top="0.39370078740157483" bottom="0.39370078740157483" header="0.51181102362204722" footer="0.51181102362204722"/>
  <pageSetup paperSize="9" scale="72" fitToHeight="0" orientation="landscape"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0"/>
  <sheetViews>
    <sheetView workbookViewId="0">
      <selection activeCell="A2" sqref="A2"/>
    </sheetView>
  </sheetViews>
  <sheetFormatPr defaultRowHeight="12" x14ac:dyDescent="0.3"/>
  <cols>
    <col min="1" max="4" width="10.33203125" customWidth="1"/>
  </cols>
  <sheetData>
    <row r="1" spans="1:8" ht="409.6" x14ac:dyDescent="0.3">
      <c r="A1" s="2" t="s">
        <v>16</v>
      </c>
      <c r="B1" s="2" t="s">
        <v>17</v>
      </c>
      <c r="C1" s="2" t="s">
        <v>13</v>
      </c>
      <c r="D1" s="2" t="s">
        <v>14</v>
      </c>
      <c r="E1" s="6" t="s">
        <v>19</v>
      </c>
      <c r="F1" s="6" t="s">
        <v>20</v>
      </c>
      <c r="G1" s="6" t="s">
        <v>19</v>
      </c>
      <c r="H1" s="6" t="s">
        <v>20</v>
      </c>
    </row>
    <row r="2" spans="1:8" x14ac:dyDescent="0.3">
      <c r="A2" s="3" t="s">
        <v>18</v>
      </c>
      <c r="B2" s="3" t="s">
        <v>18</v>
      </c>
      <c r="C2" s="3" t="s">
        <v>15</v>
      </c>
      <c r="D2" s="3" t="s">
        <v>15</v>
      </c>
      <c r="E2" s="3" t="s">
        <v>21</v>
      </c>
      <c r="F2" s="3" t="s">
        <v>21</v>
      </c>
      <c r="G2" s="3" t="s">
        <v>21</v>
      </c>
      <c r="H2" s="3" t="s">
        <v>21</v>
      </c>
    </row>
    <row r="4" spans="1:8" x14ac:dyDescent="0.3">
      <c r="A4" t="s">
        <v>22</v>
      </c>
    </row>
    <row r="5" spans="1:8" x14ac:dyDescent="0.3">
      <c r="A5" t="s">
        <v>23</v>
      </c>
    </row>
    <row r="6" spans="1:8" x14ac:dyDescent="0.3">
      <c r="A6" t="s">
        <v>24</v>
      </c>
    </row>
    <row r="7" spans="1:8" x14ac:dyDescent="0.3">
      <c r="A7" s="7" t="s">
        <v>25</v>
      </c>
    </row>
    <row r="8" spans="1:8" x14ac:dyDescent="0.3">
      <c r="A8" s="7" t="s">
        <v>26</v>
      </c>
    </row>
    <row r="9" spans="1:8" x14ac:dyDescent="0.3">
      <c r="A9" s="7" t="s">
        <v>28</v>
      </c>
    </row>
    <row r="10" spans="1:8" x14ac:dyDescent="0.3">
      <c r="A10" t="s">
        <v>27</v>
      </c>
    </row>
  </sheetData>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E74E16873C164DAE3C1971DFF3FA5F" ma:contentTypeVersion="12" ma:contentTypeDescription="Create a new document." ma:contentTypeScope="" ma:versionID="a588873eed25baf6f0ac5007640fb9d6">
  <xsd:schema xmlns:xsd="http://www.w3.org/2001/XMLSchema" xmlns:xs="http://www.w3.org/2001/XMLSchema" xmlns:p="http://schemas.microsoft.com/office/2006/metadata/properties" xmlns:ns2="e5cfabef-c746-4aa4-b0df-d351c8f5ae2c" xmlns:ns3="e2408f64-a663-420c-8d2d-277c5cdc35f4" targetNamespace="http://schemas.microsoft.com/office/2006/metadata/properties" ma:root="true" ma:fieldsID="adcdd9a5e908773cc0f3a9a6b896521f" ns2:_="" ns3:_="">
    <xsd:import namespace="e5cfabef-c746-4aa4-b0df-d351c8f5ae2c"/>
    <xsd:import namespace="e2408f64-a663-420c-8d2d-277c5cdc35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cfabef-c746-4aa4-b0df-d351c8f5ae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408f64-a663-420c-8d2d-277c5cdc35f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BB2E42-8D30-4D20-9596-40E4D09D5EF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BDC6F2A-B795-45E5-96D2-B503C4A22D57}">
  <ds:schemaRefs>
    <ds:schemaRef ds:uri="http://schemas.microsoft.com/sharepoint/v3/contenttype/forms"/>
  </ds:schemaRefs>
</ds:datastoreItem>
</file>

<file path=customXml/itemProps3.xml><?xml version="1.0" encoding="utf-8"?>
<ds:datastoreItem xmlns:ds="http://schemas.openxmlformats.org/officeDocument/2006/customXml" ds:itemID="{DCBB4197-6299-427D-B95E-4D4D70B99F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Cover</vt:lpstr>
      <vt:lpstr>Detail</vt:lpstr>
      <vt:lpstr>Info</vt:lpstr>
      <vt:lpstr>BusinessName</vt:lpstr>
      <vt:lpstr>Cover!Print_Area</vt:lpstr>
      <vt:lpstr>Detail!Print_Titles</vt:lpstr>
      <vt:lpstr>Detail!RowRange0</vt:lpstr>
      <vt:lpstr>Detail!RowRange1</vt:lpstr>
      <vt:lpstr>Detail!RowRange2</vt:lpstr>
    </vt:vector>
  </TitlesOfParts>
  <Company>Southern Cross Broadcasting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 Singline</dc:creator>
  <cp:lastModifiedBy>Hannah Ripper</cp:lastModifiedBy>
  <dcterms:created xsi:type="dcterms:W3CDTF">2006-03-12T23:33:44Z</dcterms:created>
  <dcterms:modified xsi:type="dcterms:W3CDTF">2020-08-12T00:43:35Z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0x010100E9E74E16873C164DAE3C1971DFF3FA5F</vt:lpwstr>
  </property>
</Properties>
</file>